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ndesbr-my.sharepoint.com/personal/guilherme_tinoco_bndes_gov_br/Documents/BNDES/2. TD Fabio/Versão Prêmio STN/"/>
    </mc:Choice>
  </mc:AlternateContent>
  <xr:revisionPtr revIDLastSave="6" documentId="8_{AFDD66C0-8D5C-47EE-8C24-E9D51B5B4692}" xr6:coauthVersionLast="47" xr6:coauthVersionMax="47" xr10:uidLastSave="{620216C7-E67F-4E27-9026-1E15B48872B3}"/>
  <bookViews>
    <workbookView xWindow="-108" yWindow="-108" windowWidth="23256" windowHeight="12576" activeTab="6" xr2:uid="{00000000-000D-0000-FFFF-FFFF00000000}"/>
  </bookViews>
  <sheets>
    <sheet name="Apêndice 1" sheetId="24" r:id="rId1"/>
    <sheet name="Apêndice 2" sheetId="1" r:id="rId2"/>
    <sheet name="Apêndice 3" sheetId="12" r:id="rId3"/>
    <sheet name="Tabela 1." sheetId="5" r:id="rId4"/>
    <sheet name="Tabela 2." sheetId="2" r:id="rId5"/>
    <sheet name="Tabela 3." sheetId="4" r:id="rId6"/>
    <sheet name="Gráfico 1." sheetId="21" r:id="rId7"/>
    <sheet name="Tabela 4." sheetId="3" r:id="rId8"/>
    <sheet name="Tabela 5." sheetId="6" r:id="rId9"/>
    <sheet name="Tabela 6." sheetId="8" r:id="rId10"/>
    <sheet name="Tabela 7." sheetId="9" r:id="rId11"/>
    <sheet name="Tabela 8." sheetId="10" r:id="rId12"/>
    <sheet name="Tabela 9." sheetId="7" r:id="rId13"/>
    <sheet name="Gráfico 16" sheetId="20" r:id="rId14"/>
  </sheets>
  <externalReferences>
    <externalReference r:id="rId15"/>
  </externalReferences>
  <definedNames>
    <definedName name="_xlnm.Print_Area" localSheetId="0">'Apêndice 1'!$A$1:$Q$44</definedName>
    <definedName name="_xlnm.Print_Area" localSheetId="2">'Apêndice 3'!$A$1:$N$56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2" i="12" l="1"/>
  <c r="AH42" i="12"/>
  <c r="AJ37" i="12"/>
  <c r="AJ36" i="12" s="1"/>
  <c r="AI37" i="12"/>
  <c r="AH37" i="12"/>
  <c r="AJ24" i="12"/>
  <c r="AI24" i="12"/>
  <c r="AH24" i="12"/>
  <c r="AI15" i="12"/>
  <c r="AH15" i="12"/>
  <c r="AI9" i="12"/>
  <c r="AH9" i="12"/>
  <c r="AJ6" i="12"/>
  <c r="AI6" i="12"/>
  <c r="AH6" i="12"/>
  <c r="AG42" i="12"/>
  <c r="AF42" i="12"/>
  <c r="AE42" i="12"/>
  <c r="AD42" i="12"/>
  <c r="AC42" i="12"/>
  <c r="AB42" i="12"/>
  <c r="AA42" i="12"/>
  <c r="Z42" i="12"/>
  <c r="Y42" i="12"/>
  <c r="Y36" i="12" s="1"/>
  <c r="X42" i="12"/>
  <c r="AG37" i="12"/>
  <c r="AF37" i="12"/>
  <c r="AE37" i="12"/>
  <c r="AD37" i="12"/>
  <c r="AD36" i="12" s="1"/>
  <c r="AC37" i="12"/>
  <c r="AC36" i="12" s="1"/>
  <c r="AB37" i="12"/>
  <c r="AA37" i="12"/>
  <c r="AA36" i="12" s="1"/>
  <c r="Z37" i="12"/>
  <c r="Y37" i="12"/>
  <c r="X37" i="12"/>
  <c r="AG24" i="12"/>
  <c r="AF24" i="12"/>
  <c r="AE24" i="12"/>
  <c r="AD24" i="12"/>
  <c r="AC24" i="12"/>
  <c r="AB24" i="12"/>
  <c r="AA24" i="12"/>
  <c r="Z24" i="12"/>
  <c r="Y24" i="12"/>
  <c r="X24" i="12"/>
  <c r="AG15" i="12"/>
  <c r="AF15" i="12"/>
  <c r="AE15" i="12"/>
  <c r="AD15" i="12"/>
  <c r="AC15" i="12"/>
  <c r="AB15" i="12"/>
  <c r="AA15" i="12"/>
  <c r="Z15" i="12"/>
  <c r="Y15" i="12"/>
  <c r="X15" i="12"/>
  <c r="AG9" i="12"/>
  <c r="AF9" i="12"/>
  <c r="AE9" i="12"/>
  <c r="AD9" i="12"/>
  <c r="AC9" i="12"/>
  <c r="AB9" i="12"/>
  <c r="AA9" i="12"/>
  <c r="Z9" i="12"/>
  <c r="Y9" i="12"/>
  <c r="X9" i="12"/>
  <c r="AG6" i="12"/>
  <c r="AF6" i="12"/>
  <c r="AE6" i="12"/>
  <c r="AD6" i="12"/>
  <c r="AC6" i="12"/>
  <c r="AB6" i="12"/>
  <c r="AA6" i="12"/>
  <c r="Z6" i="12"/>
  <c r="Y6" i="12"/>
  <c r="X6" i="12"/>
  <c r="V15" i="12"/>
  <c r="P24" i="12"/>
  <c r="P14" i="12" s="1"/>
  <c r="R24" i="12"/>
  <c r="R14" i="12" s="1"/>
  <c r="W42" i="12"/>
  <c r="V42" i="12"/>
  <c r="U42" i="12"/>
  <c r="W37" i="12"/>
  <c r="V37" i="12"/>
  <c r="U37" i="12"/>
  <c r="W24" i="12"/>
  <c r="V24" i="12"/>
  <c r="U24" i="12"/>
  <c r="T24" i="12"/>
  <c r="T14" i="12" s="1"/>
  <c r="S24" i="12"/>
  <c r="S14" i="12" s="1"/>
  <c r="Q24" i="12"/>
  <c r="Q14" i="12" s="1"/>
  <c r="W15" i="12"/>
  <c r="O14" i="12"/>
  <c r="N14" i="12"/>
  <c r="W9" i="12"/>
  <c r="V9" i="12"/>
  <c r="U9" i="12"/>
  <c r="T9" i="12"/>
  <c r="S9" i="12"/>
  <c r="R9" i="12"/>
  <c r="Q9" i="12"/>
  <c r="P9" i="12"/>
  <c r="O9" i="12"/>
  <c r="N9" i="12"/>
  <c r="W6" i="12"/>
  <c r="V6" i="12"/>
  <c r="U6" i="12"/>
  <c r="T6" i="12"/>
  <c r="S6" i="12"/>
  <c r="R6" i="12"/>
  <c r="Q6" i="12"/>
  <c r="P6" i="12"/>
  <c r="O6" i="12"/>
  <c r="N6" i="12"/>
  <c r="D64" i="1"/>
  <c r="D59" i="1"/>
  <c r="D55" i="1"/>
  <c r="D63" i="1" s="1"/>
  <c r="E38" i="24"/>
  <c r="E36" i="24" s="1"/>
  <c r="D38" i="24"/>
  <c r="D36" i="24" s="1"/>
  <c r="C38" i="24"/>
  <c r="C36" i="24" s="1"/>
  <c r="L28" i="24"/>
  <c r="K28" i="24"/>
  <c r="K26" i="24" s="1"/>
  <c r="J28" i="24"/>
  <c r="J26" i="24" s="1"/>
  <c r="I28" i="24"/>
  <c r="I26" i="24" s="1"/>
  <c r="H28" i="24"/>
  <c r="H26" i="24" s="1"/>
  <c r="G28" i="24"/>
  <c r="G26" i="24" s="1"/>
  <c r="F28" i="24"/>
  <c r="F26" i="24" s="1"/>
  <c r="E28" i="24"/>
  <c r="E26" i="24" s="1"/>
  <c r="D28" i="24"/>
  <c r="D26" i="24" s="1"/>
  <c r="C28" i="24"/>
  <c r="C26" i="24" s="1"/>
  <c r="L26" i="24"/>
  <c r="L18" i="24"/>
  <c r="L16" i="24" s="1"/>
  <c r="K18" i="24"/>
  <c r="K16" i="24" s="1"/>
  <c r="J18" i="24"/>
  <c r="J16" i="24" s="1"/>
  <c r="I18" i="24"/>
  <c r="I16" i="24" s="1"/>
  <c r="H18" i="24"/>
  <c r="H16" i="24" s="1"/>
  <c r="G18" i="24"/>
  <c r="G16" i="24" s="1"/>
  <c r="F18" i="24"/>
  <c r="F16" i="24" s="1"/>
  <c r="E18" i="24"/>
  <c r="E16" i="24" s="1"/>
  <c r="D18" i="24"/>
  <c r="D16" i="24" s="1"/>
  <c r="C18" i="24"/>
  <c r="C16" i="24" s="1"/>
  <c r="L8" i="24"/>
  <c r="L6" i="24" s="1"/>
  <c r="K8" i="24"/>
  <c r="K6" i="24" s="1"/>
  <c r="J8" i="24"/>
  <c r="J6" i="24" s="1"/>
  <c r="I8" i="24"/>
  <c r="I6" i="24" s="1"/>
  <c r="H8" i="24"/>
  <c r="H6" i="24" s="1"/>
  <c r="G8" i="24"/>
  <c r="G6" i="24" s="1"/>
  <c r="F8" i="24"/>
  <c r="E8" i="24"/>
  <c r="D8" i="24"/>
  <c r="C8" i="24"/>
  <c r="J6" i="4"/>
  <c r="J8" i="4" s="1"/>
  <c r="D65" i="1"/>
  <c r="D66" i="1"/>
  <c r="C64" i="1"/>
  <c r="C43" i="7"/>
  <c r="J43" i="7"/>
  <c r="AE36" i="12" l="1"/>
  <c r="AE14" i="12" s="1"/>
  <c r="AE8" i="12" s="1"/>
  <c r="AE50" i="12" s="1"/>
  <c r="X36" i="12"/>
  <c r="Z36" i="12"/>
  <c r="Z14" i="12" s="1"/>
  <c r="Z8" i="12" s="1"/>
  <c r="Z50" i="12" s="1"/>
  <c r="U36" i="12"/>
  <c r="AI36" i="12"/>
  <c r="AI14" i="12" s="1"/>
  <c r="AI8" i="12" s="1"/>
  <c r="AI50" i="12" s="1"/>
  <c r="AH36" i="12"/>
  <c r="AC14" i="12"/>
  <c r="AC8" i="12" s="1"/>
  <c r="AG36" i="12"/>
  <c r="AG14" i="12" s="1"/>
  <c r="AG8" i="12" s="1"/>
  <c r="AG50" i="12" s="1"/>
  <c r="R8" i="12"/>
  <c r="R50" i="12" s="1"/>
  <c r="X14" i="12"/>
  <c r="X8" i="12" s="1"/>
  <c r="X50" i="12" s="1"/>
  <c r="AF36" i="12"/>
  <c r="AF14" i="12" s="1"/>
  <c r="AF8" i="12" s="1"/>
  <c r="AF50" i="12" s="1"/>
  <c r="AJ14" i="12"/>
  <c r="AJ8" i="12" s="1"/>
  <c r="AJ50" i="12" s="1"/>
  <c r="AH14" i="12"/>
  <c r="AH8" i="12" s="1"/>
  <c r="AH50" i="12" s="1"/>
  <c r="AA14" i="12"/>
  <c r="AA8" i="12" s="1"/>
  <c r="AA50" i="12" s="1"/>
  <c r="Y14" i="12"/>
  <c r="Y8" i="12" s="1"/>
  <c r="Y50" i="12" s="1"/>
  <c r="AC50" i="12"/>
  <c r="V36" i="12"/>
  <c r="V14" i="12" s="1"/>
  <c r="V8" i="12" s="1"/>
  <c r="V50" i="12" s="1"/>
  <c r="AD14" i="12"/>
  <c r="AD8" i="12" s="1"/>
  <c r="AD50" i="12" s="1"/>
  <c r="AB36" i="12"/>
  <c r="Q8" i="12"/>
  <c r="Q50" i="12" s="1"/>
  <c r="U14" i="12"/>
  <c r="S8" i="12"/>
  <c r="S50" i="12" s="1"/>
  <c r="AB14" i="12"/>
  <c r="AB8" i="12" s="1"/>
  <c r="AB50" i="12" s="1"/>
  <c r="N8" i="12"/>
  <c r="N50" i="12" s="1"/>
  <c r="T8" i="12"/>
  <c r="T50" i="12" s="1"/>
  <c r="W36" i="12"/>
  <c r="W14" i="12" s="1"/>
  <c r="W8" i="12" s="1"/>
  <c r="W50" i="12" s="1"/>
  <c r="O8" i="12"/>
  <c r="O50" i="12" s="1"/>
  <c r="P8" i="12"/>
  <c r="P50" i="12" s="1"/>
  <c r="U8" i="12"/>
  <c r="U50" i="12" s="1"/>
  <c r="D6" i="12"/>
  <c r="E6" i="12"/>
  <c r="F6" i="12"/>
  <c r="G6" i="12"/>
  <c r="H6" i="12"/>
  <c r="I6" i="12"/>
  <c r="J6" i="12"/>
  <c r="K6" i="12"/>
  <c r="L6" i="12"/>
  <c r="M6" i="12"/>
  <c r="D9" i="12"/>
  <c r="D8" i="12" s="1"/>
  <c r="E9" i="12"/>
  <c r="E8" i="12" s="1"/>
  <c r="F9" i="12"/>
  <c r="F8" i="12" s="1"/>
  <c r="G9" i="12"/>
  <c r="H9" i="12"/>
  <c r="H8" i="12" s="1"/>
  <c r="H50" i="12" s="1"/>
  <c r="I9" i="12"/>
  <c r="J9" i="12"/>
  <c r="K9" i="12"/>
  <c r="L9" i="12"/>
  <c r="M9" i="12"/>
  <c r="G14" i="12"/>
  <c r="H14" i="12"/>
  <c r="I14" i="12"/>
  <c r="J14" i="12"/>
  <c r="K14" i="12"/>
  <c r="L14" i="12"/>
  <c r="M14" i="12"/>
  <c r="J8" i="12" l="1"/>
  <c r="J50" i="12"/>
  <c r="G8" i="12"/>
  <c r="G50" i="12" s="1"/>
  <c r="M8" i="12"/>
  <c r="K8" i="12"/>
  <c r="K50" i="12" s="1"/>
  <c r="I8" i="12"/>
  <c r="I50" i="12" s="1"/>
  <c r="F50" i="12"/>
  <c r="E50" i="12"/>
  <c r="L8" i="12"/>
  <c r="L50" i="12" s="1"/>
  <c r="D50" i="12"/>
  <c r="M50" i="12"/>
  <c r="F22" i="7" l="1"/>
  <c r="D14" i="8"/>
  <c r="C14" i="8"/>
  <c r="D13" i="8"/>
  <c r="C13" i="8"/>
  <c r="D12" i="8"/>
  <c r="C12" i="8"/>
  <c r="C11" i="8" s="1"/>
  <c r="C16" i="8" s="1"/>
  <c r="D11" i="8"/>
  <c r="D16" i="8" s="1"/>
  <c r="D7" i="8"/>
  <c r="C7" i="8"/>
  <c r="D3" i="8"/>
  <c r="C3" i="8"/>
  <c r="G43" i="7" l="1"/>
  <c r="F43" i="7"/>
  <c r="E43" i="7"/>
  <c r="D43" i="7"/>
  <c r="I43" i="7"/>
  <c r="H43" i="7"/>
  <c r="J22" i="7"/>
  <c r="I22" i="7"/>
  <c r="H22" i="7"/>
  <c r="G22" i="7"/>
  <c r="E22" i="7"/>
  <c r="D22" i="7"/>
  <c r="C22" i="7"/>
  <c r="K7" i="6"/>
  <c r="F7" i="5"/>
  <c r="E7" i="5"/>
  <c r="D7" i="5"/>
  <c r="C7" i="5"/>
  <c r="I8" i="4"/>
  <c r="H8" i="4"/>
  <c r="G8" i="4"/>
  <c r="E8" i="4"/>
  <c r="I6" i="4"/>
  <c r="H6" i="4"/>
  <c r="G6" i="4"/>
  <c r="F6" i="4"/>
  <c r="F8" i="4" s="1"/>
  <c r="E6" i="4"/>
  <c r="D6" i="4"/>
  <c r="D8" i="4" s="1"/>
  <c r="C6" i="4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L12" i="2"/>
  <c r="L11" i="2" s="1"/>
  <c r="K12" i="2"/>
  <c r="K11" i="2" s="1"/>
  <c r="J12" i="2"/>
  <c r="I12" i="2"/>
  <c r="H12" i="2"/>
  <c r="H11" i="2" s="1"/>
  <c r="G12" i="2"/>
  <c r="F12" i="2"/>
  <c r="E12" i="2"/>
  <c r="D12" i="2"/>
  <c r="D11" i="2" s="1"/>
  <c r="C14" i="2"/>
  <c r="C11" i="2" s="1"/>
  <c r="C13" i="2"/>
  <c r="C12" i="2"/>
  <c r="L7" i="2"/>
  <c r="K7" i="2"/>
  <c r="J7" i="2"/>
  <c r="I7" i="2"/>
  <c r="H7" i="2"/>
  <c r="G7" i="2"/>
  <c r="F7" i="2"/>
  <c r="E7" i="2"/>
  <c r="D7" i="2"/>
  <c r="C7" i="2"/>
  <c r="L3" i="2"/>
  <c r="K3" i="2"/>
  <c r="J3" i="2"/>
  <c r="I3" i="2"/>
  <c r="H3" i="2"/>
  <c r="G3" i="2"/>
  <c r="F3" i="2"/>
  <c r="E3" i="2"/>
  <c r="D3" i="2"/>
  <c r="C3" i="2"/>
  <c r="L21" i="3"/>
  <c r="K21" i="3"/>
  <c r="J21" i="3"/>
  <c r="I21" i="3"/>
  <c r="H21" i="3"/>
  <c r="G21" i="3"/>
  <c r="F21" i="3"/>
  <c r="E21" i="3"/>
  <c r="D21" i="3"/>
  <c r="C21" i="3"/>
  <c r="L19" i="3"/>
  <c r="K19" i="3"/>
  <c r="J19" i="3"/>
  <c r="I19" i="3"/>
  <c r="H19" i="3"/>
  <c r="G19" i="3"/>
  <c r="F19" i="3"/>
  <c r="E19" i="3"/>
  <c r="D19" i="3"/>
  <c r="C19" i="3"/>
  <c r="L13" i="3"/>
  <c r="K13" i="3"/>
  <c r="J13" i="3"/>
  <c r="I13" i="3"/>
  <c r="H13" i="3"/>
  <c r="G13" i="3"/>
  <c r="F13" i="3"/>
  <c r="E13" i="3"/>
  <c r="D13" i="3"/>
  <c r="M13" i="3" s="1"/>
  <c r="C13" i="3"/>
  <c r="L3" i="3"/>
  <c r="K3" i="3"/>
  <c r="J3" i="3"/>
  <c r="I3" i="3"/>
  <c r="H3" i="3"/>
  <c r="G3" i="3"/>
  <c r="F3" i="3"/>
  <c r="E3" i="3"/>
  <c r="D3" i="3"/>
  <c r="C3" i="3"/>
  <c r="M21" i="3"/>
  <c r="M20" i="3"/>
  <c r="M17" i="3"/>
  <c r="M16" i="3"/>
  <c r="M15" i="3"/>
  <c r="M14" i="3"/>
  <c r="M11" i="3"/>
  <c r="M10" i="3"/>
  <c r="M9" i="3"/>
  <c r="M8" i="3"/>
  <c r="M7" i="3"/>
  <c r="M6" i="3"/>
  <c r="M5" i="3"/>
  <c r="M4" i="3"/>
  <c r="D27" i="1"/>
  <c r="C27" i="1"/>
  <c r="B27" i="1"/>
  <c r="D26" i="1"/>
  <c r="C26" i="1"/>
  <c r="B26" i="1"/>
  <c r="D25" i="1"/>
  <c r="C25" i="1"/>
  <c r="B25" i="1"/>
  <c r="B24" i="1" s="1"/>
  <c r="D20" i="1"/>
  <c r="C20" i="1"/>
  <c r="B20" i="1"/>
  <c r="K14" i="1"/>
  <c r="J14" i="1"/>
  <c r="I14" i="1"/>
  <c r="H14" i="1"/>
  <c r="G14" i="1"/>
  <c r="F14" i="1"/>
  <c r="E14" i="1"/>
  <c r="D14" i="1"/>
  <c r="C14" i="1"/>
  <c r="K13" i="1"/>
  <c r="J13" i="1"/>
  <c r="I13" i="1"/>
  <c r="H13" i="1"/>
  <c r="G13" i="1"/>
  <c r="F13" i="1"/>
  <c r="E13" i="1"/>
  <c r="D13" i="1"/>
  <c r="C13" i="1"/>
  <c r="K12" i="1"/>
  <c r="K11" i="1" s="1"/>
  <c r="J12" i="1"/>
  <c r="J11" i="1" s="1"/>
  <c r="I12" i="1"/>
  <c r="H12" i="1"/>
  <c r="G12" i="1"/>
  <c r="G11" i="1" s="1"/>
  <c r="F12" i="1"/>
  <c r="F11" i="1" s="1"/>
  <c r="E12" i="1"/>
  <c r="D12" i="1"/>
  <c r="C12" i="1"/>
  <c r="C11" i="1" s="1"/>
  <c r="B14" i="1"/>
  <c r="B13" i="1"/>
  <c r="B12" i="1"/>
  <c r="D16" i="1"/>
  <c r="C16" i="1"/>
  <c r="B16" i="1"/>
  <c r="K7" i="1"/>
  <c r="J7" i="1"/>
  <c r="I7" i="1"/>
  <c r="H7" i="1"/>
  <c r="G7" i="1"/>
  <c r="F7" i="1"/>
  <c r="E7" i="1"/>
  <c r="D7" i="1"/>
  <c r="C7" i="1"/>
  <c r="B7" i="1"/>
  <c r="K3" i="1"/>
  <c r="J3" i="1"/>
  <c r="I3" i="1"/>
  <c r="H3" i="1"/>
  <c r="G3" i="1"/>
  <c r="F3" i="1"/>
  <c r="E3" i="1"/>
  <c r="D3" i="1"/>
  <c r="C3" i="1"/>
  <c r="B3" i="1"/>
  <c r="C66" i="1"/>
  <c r="C65" i="1"/>
  <c r="C63" i="1" s="1"/>
  <c r="C59" i="1"/>
  <c r="B66" i="1"/>
  <c r="B65" i="1"/>
  <c r="B64" i="1"/>
  <c r="B59" i="1"/>
  <c r="B55" i="1"/>
  <c r="K53" i="1"/>
  <c r="J53" i="1"/>
  <c r="I53" i="1"/>
  <c r="H53" i="1"/>
  <c r="G53" i="1"/>
  <c r="F53" i="1"/>
  <c r="E53" i="1"/>
  <c r="D53" i="1"/>
  <c r="C53" i="1"/>
  <c r="K52" i="1"/>
  <c r="J52" i="1"/>
  <c r="I52" i="1"/>
  <c r="H52" i="1"/>
  <c r="G52" i="1"/>
  <c r="F52" i="1"/>
  <c r="E52" i="1"/>
  <c r="D52" i="1"/>
  <c r="C52" i="1"/>
  <c r="K51" i="1"/>
  <c r="J51" i="1"/>
  <c r="I51" i="1"/>
  <c r="I50" i="1" s="1"/>
  <c r="H51" i="1"/>
  <c r="H50" i="1" s="1"/>
  <c r="G51" i="1"/>
  <c r="G50" i="1" s="1"/>
  <c r="F51" i="1"/>
  <c r="F50" i="1" s="1"/>
  <c r="E51" i="1"/>
  <c r="E50" i="1" s="1"/>
  <c r="D51" i="1"/>
  <c r="C51" i="1"/>
  <c r="B53" i="1"/>
  <c r="B52" i="1"/>
  <c r="B50" i="1" s="1"/>
  <c r="B51" i="1"/>
  <c r="K46" i="1"/>
  <c r="J46" i="1"/>
  <c r="I46" i="1"/>
  <c r="H46" i="1"/>
  <c r="G46" i="1"/>
  <c r="F46" i="1"/>
  <c r="E46" i="1"/>
  <c r="D46" i="1"/>
  <c r="C46" i="1"/>
  <c r="B46" i="1"/>
  <c r="K42" i="1"/>
  <c r="J42" i="1"/>
  <c r="I42" i="1"/>
  <c r="H42" i="1"/>
  <c r="G42" i="1"/>
  <c r="F42" i="1"/>
  <c r="E42" i="1"/>
  <c r="D42" i="1"/>
  <c r="C42" i="1"/>
  <c r="B42" i="1"/>
  <c r="D37" i="1"/>
  <c r="K40" i="1"/>
  <c r="J40" i="1"/>
  <c r="I40" i="1"/>
  <c r="I37" i="1" s="1"/>
  <c r="H40" i="1"/>
  <c r="G40" i="1"/>
  <c r="F40" i="1"/>
  <c r="E40" i="1"/>
  <c r="D40" i="1"/>
  <c r="C40" i="1"/>
  <c r="K39" i="1"/>
  <c r="J39" i="1"/>
  <c r="I39" i="1"/>
  <c r="H39" i="1"/>
  <c r="G39" i="1"/>
  <c r="F39" i="1"/>
  <c r="F37" i="1" s="1"/>
  <c r="E39" i="1"/>
  <c r="D39" i="1"/>
  <c r="C39" i="1"/>
  <c r="K38" i="1"/>
  <c r="K37" i="1" s="1"/>
  <c r="J38" i="1"/>
  <c r="I38" i="1"/>
  <c r="H38" i="1"/>
  <c r="H37" i="1" s="1"/>
  <c r="G38" i="1"/>
  <c r="G37" i="1" s="1"/>
  <c r="F38" i="1"/>
  <c r="E38" i="1"/>
  <c r="D38" i="1"/>
  <c r="C38" i="1"/>
  <c r="C37" i="1" s="1"/>
  <c r="B40" i="1"/>
  <c r="B39" i="1"/>
  <c r="B38" i="1"/>
  <c r="B37" i="1" s="1"/>
  <c r="K33" i="1"/>
  <c r="J33" i="1"/>
  <c r="I33" i="1"/>
  <c r="H33" i="1"/>
  <c r="G33" i="1"/>
  <c r="F33" i="1"/>
  <c r="E33" i="1"/>
  <c r="D33" i="1"/>
  <c r="C33" i="1"/>
  <c r="B33" i="1"/>
  <c r="K29" i="1"/>
  <c r="J29" i="1"/>
  <c r="I29" i="1"/>
  <c r="H29" i="1"/>
  <c r="G29" i="1"/>
  <c r="F29" i="1"/>
  <c r="E29" i="1"/>
  <c r="D29" i="1"/>
  <c r="C29" i="1"/>
  <c r="B29" i="1"/>
  <c r="K27" i="1"/>
  <c r="J27" i="1"/>
  <c r="I27" i="1"/>
  <c r="H27" i="1"/>
  <c r="G27" i="1"/>
  <c r="F27" i="1"/>
  <c r="K26" i="1"/>
  <c r="J26" i="1"/>
  <c r="I26" i="1"/>
  <c r="H26" i="1"/>
  <c r="G26" i="1"/>
  <c r="G24" i="1" s="1"/>
  <c r="F26" i="1"/>
  <c r="K25" i="1"/>
  <c r="J25" i="1"/>
  <c r="J24" i="1" s="1"/>
  <c r="I25" i="1"/>
  <c r="I24" i="1" s="1"/>
  <c r="H25" i="1"/>
  <c r="G25" i="1"/>
  <c r="F25" i="1"/>
  <c r="E27" i="1"/>
  <c r="E26" i="1"/>
  <c r="E25" i="1"/>
  <c r="K20" i="1"/>
  <c r="J20" i="1"/>
  <c r="I20" i="1"/>
  <c r="H20" i="1"/>
  <c r="G20" i="1"/>
  <c r="F20" i="1"/>
  <c r="E20" i="1"/>
  <c r="K16" i="1"/>
  <c r="J16" i="1"/>
  <c r="I16" i="1"/>
  <c r="H16" i="1"/>
  <c r="G16" i="1"/>
  <c r="F16" i="1"/>
  <c r="E16" i="1"/>
  <c r="E11" i="2" l="1"/>
  <c r="F11" i="2"/>
  <c r="G11" i="2"/>
  <c r="I11" i="2"/>
  <c r="J11" i="2"/>
  <c r="C8" i="4"/>
  <c r="C24" i="1"/>
  <c r="E24" i="1"/>
  <c r="K24" i="1"/>
  <c r="E37" i="1"/>
  <c r="C50" i="1"/>
  <c r="K50" i="1"/>
  <c r="J50" i="1"/>
  <c r="B11" i="1"/>
  <c r="D11" i="1"/>
  <c r="H11" i="1"/>
  <c r="D24" i="1"/>
  <c r="H24" i="1"/>
  <c r="F24" i="1"/>
  <c r="J37" i="1"/>
  <c r="D50" i="1"/>
  <c r="B63" i="1"/>
  <c r="E11" i="1"/>
  <c r="I11" i="1"/>
  <c r="M19" i="3"/>
  <c r="M3" i="3"/>
</calcChain>
</file>

<file path=xl/sharedStrings.xml><?xml version="1.0" encoding="utf-8"?>
<sst xmlns="http://schemas.openxmlformats.org/spreadsheetml/2006/main" count="426" uniqueCount="171">
  <si>
    <t xml:space="preserve"> </t>
  </si>
  <si>
    <t>Total</t>
  </si>
  <si>
    <t>Composição</t>
  </si>
  <si>
    <t>Dívida interna</t>
  </si>
  <si>
    <t xml:space="preserve">  Governo Central</t>
  </si>
  <si>
    <t xml:space="preserve">  Estados e Municípios</t>
  </si>
  <si>
    <t xml:space="preserve">  Empresas estatais</t>
  </si>
  <si>
    <t>Dívida externa</t>
  </si>
  <si>
    <t>Dívida líquida total</t>
  </si>
  <si>
    <t>Fonte: Banco Central.</t>
  </si>
  <si>
    <t>Receita de privatização: 1991/2000 (US$ milhões)/a</t>
  </si>
  <si>
    <t>Setores</t>
  </si>
  <si>
    <t>Governo Federal</t>
  </si>
  <si>
    <t>Siderurgia</t>
  </si>
  <si>
    <t>Petroquímica</t>
  </si>
  <si>
    <t>Fertilizantes</t>
  </si>
  <si>
    <t>Energia elétrica</t>
  </si>
  <si>
    <t>Telecomunicações</t>
  </si>
  <si>
    <t>Bancos</t>
  </si>
  <si>
    <t>Outros/b</t>
  </si>
  <si>
    <t>Estados</t>
  </si>
  <si>
    <t>Outros</t>
  </si>
  <si>
    <t>Dívidas transferidas</t>
  </si>
  <si>
    <t xml:space="preserve"> /a Inclui concessões. Considera receita de vendas e dívidas transferidas.</t>
  </si>
  <si>
    <t>Fonte: BNDES.</t>
  </si>
  <si>
    <t>Soma</t>
  </si>
  <si>
    <t>Vale Rio Doce</t>
  </si>
  <si>
    <t>Receita venda</t>
  </si>
  <si>
    <t xml:space="preserve"> /b Inclui outros setores e venda de ações minoritárias.</t>
  </si>
  <si>
    <t>Conceito operacional (% PIB)</t>
  </si>
  <si>
    <t>Resultado primário</t>
  </si>
  <si>
    <t>Governo Central</t>
  </si>
  <si>
    <t>Estados e Municípios</t>
  </si>
  <si>
    <t>Empresas estatais</t>
  </si>
  <si>
    <t>Juros reais</t>
  </si>
  <si>
    <t>Neces. financiamento</t>
  </si>
  <si>
    <t>Conceito nominal</t>
  </si>
  <si>
    <t>Juros nominais</t>
  </si>
  <si>
    <t>NFSP</t>
  </si>
  <si>
    <t>1995/98</t>
  </si>
  <si>
    <t>1999/02</t>
  </si>
  <si>
    <t>2003/06</t>
  </si>
  <si>
    <t>2007/10</t>
  </si>
  <si>
    <t>2011/14</t>
  </si>
  <si>
    <t>2015/18</t>
  </si>
  <si>
    <t>2019/22</t>
  </si>
  <si>
    <t>Média</t>
  </si>
  <si>
    <t>Fontes: Para 1981/1982, Ministério da Fazenda (1987).</t>
  </si>
  <si>
    <t>Para 1983/1984, "Brasil-Programa Econômico" (Banco Central).</t>
  </si>
  <si>
    <t>1992/94</t>
  </si>
  <si>
    <t>Pessoal</t>
  </si>
  <si>
    <t>INSS</t>
  </si>
  <si>
    <t>Outras</t>
  </si>
  <si>
    <t>Total/a</t>
  </si>
  <si>
    <t>PIB</t>
  </si>
  <si>
    <t>Composição das "outras despesas" (% PIB)</t>
  </si>
  <si>
    <t xml:space="preserve">Composição </t>
  </si>
  <si>
    <t>Abono e seguro desemprego</t>
  </si>
  <si>
    <t>LOAS</t>
  </si>
  <si>
    <t xml:space="preserve">Subsídios e subvenções </t>
  </si>
  <si>
    <t>FUNDEB</t>
  </si>
  <si>
    <t>Lei Kandir</t>
  </si>
  <si>
    <t>Legislativo/Judiciário</t>
  </si>
  <si>
    <t>Sentenças judiciais</t>
  </si>
  <si>
    <t>Créditos extraordinários</t>
  </si>
  <si>
    <t>Fundo Constitucional DF</t>
  </si>
  <si>
    <t>Apoio financeiro Estados/Mun.</t>
  </si>
  <si>
    <t>FIES</t>
  </si>
  <si>
    <t>Outras despesas obrigatórias</t>
  </si>
  <si>
    <t>Bolsa Família/Auxílio Brasil</t>
  </si>
  <si>
    <t xml:space="preserve">Total </t>
  </si>
  <si>
    <t>Despesas discricionárias</t>
  </si>
  <si>
    <t>Compensações RGPS</t>
  </si>
  <si>
    <t>Complementação FGTS</t>
  </si>
  <si>
    <t>Financiamento camp.eleitorais</t>
  </si>
  <si>
    <t>Desp.obrigatórias saúde/educ.</t>
  </si>
  <si>
    <t>Conta Desenvolvim. Energético</t>
  </si>
  <si>
    <t>Fonte: Secretaria do Tesouro Nacional.</t>
  </si>
  <si>
    <t>/a Inclui Previdência, agências descentralizadas e fundos e programas.</t>
  </si>
  <si>
    <t>Apêndice 2 - Dívida líquida do setor público (% PIB)</t>
  </si>
  <si>
    <t>Despesa com pessoal (% PIB)</t>
  </si>
  <si>
    <t>Ativos</t>
  </si>
  <si>
    <t xml:space="preserve">    Militares</t>
  </si>
  <si>
    <t xml:space="preserve">    Civis Executivo</t>
  </si>
  <si>
    <t xml:space="preserve">    Legislativo/Judiciário</t>
  </si>
  <si>
    <t>Fonte: Ministério do Planejamento (Boletim</t>
  </si>
  <si>
    <t>Estatístico de Pessoal e Painel Estatístico de Pessoal).</t>
  </si>
  <si>
    <t xml:space="preserve">Idade média na concessão da aposentadoria em 2018, antes da </t>
  </si>
  <si>
    <t>reforma da Previdência (anos)</t>
  </si>
  <si>
    <t>Discriminação</t>
  </si>
  <si>
    <t>Idade</t>
  </si>
  <si>
    <t>Tempo de</t>
  </si>
  <si>
    <t>Idade e tempo</t>
  </si>
  <si>
    <t>contribuição</t>
  </si>
  <si>
    <t>de contribuição</t>
  </si>
  <si>
    <t>Urbana</t>
  </si>
  <si>
    <t>Homens</t>
  </si>
  <si>
    <t>Mulheres</t>
  </si>
  <si>
    <t>Rural</t>
  </si>
  <si>
    <t>Fonte: Boletim Estatístico da Previdência Social.</t>
  </si>
  <si>
    <t>Taxa de variação média anual dos benefícios previdenciários, por década (% a.a.)</t>
  </si>
  <si>
    <t>1980/90</t>
  </si>
  <si>
    <t>1990/00</t>
  </si>
  <si>
    <t>2000/10</t>
  </si>
  <si>
    <t>2010/21</t>
  </si>
  <si>
    <t>Aposentadoria</t>
  </si>
  <si>
    <t>Tempo contribuição</t>
  </si>
  <si>
    <t>Invalidez</t>
  </si>
  <si>
    <t>Pensões</t>
  </si>
  <si>
    <t>Fonte: Anuário Estatístico da Previdência Social, vários anos. Para o PIB, IBGE.</t>
  </si>
  <si>
    <t>Apêndice 1 - NFSP (% PIB)</t>
  </si>
  <si>
    <t>n.c.</t>
  </si>
  <si>
    <t>Primário Gov. Central</t>
  </si>
  <si>
    <t>Primário Est. e Mun.</t>
  </si>
  <si>
    <t>Primário Estatais</t>
  </si>
  <si>
    <t>n.c. Não considerado.</t>
  </si>
  <si>
    <t>Memo: Investimento Governo Central</t>
  </si>
  <si>
    <t>Superávit primário Governo Central</t>
  </si>
  <si>
    <t>Discrepância estatística/Ajuste metodológico/Capitaliz.Petrobras</t>
  </si>
  <si>
    <t>Demais discricionárias</t>
  </si>
  <si>
    <t>Educação</t>
  </si>
  <si>
    <t>Saúde</t>
  </si>
  <si>
    <t>Demais obrigatórias</t>
  </si>
  <si>
    <t>Bolsa Família</t>
  </si>
  <si>
    <t>Desp.obrig.c/controle fluxo</t>
  </si>
  <si>
    <t>Outras despesas Poder Executivo .suj. a progr. financeira</t>
  </si>
  <si>
    <t>Outr.despesas obrigatórias</t>
  </si>
  <si>
    <t>Financiam. campanhas eleitorais</t>
  </si>
  <si>
    <t>Apoio financ. EE/MM</t>
  </si>
  <si>
    <t>Fabricação de cédulas e moedas</t>
  </si>
  <si>
    <t>Sentenças judiciais e precatórios</t>
  </si>
  <si>
    <t>Legislativo/Judiciário/MPU/DPU</t>
  </si>
  <si>
    <t>Demais despesas</t>
  </si>
  <si>
    <t>Subsídios, subvenções e Proagro</t>
  </si>
  <si>
    <t>LOAS / RMV</t>
  </si>
  <si>
    <t>Seguro-desemprego: outros</t>
  </si>
  <si>
    <t>Seguro-defeso</t>
  </si>
  <si>
    <t>Abono</t>
  </si>
  <si>
    <t>Abono e seguro desemprego (FAT)</t>
  </si>
  <si>
    <t>Tranfer. pgto. pessoal/ Sent. Jud.</t>
  </si>
  <si>
    <t>Inativos</t>
  </si>
  <si>
    <t>Receita Total</t>
  </si>
  <si>
    <t>Fundo Soberano do Brasil (FSB)</t>
  </si>
  <si>
    <t>Auxílio a Conta de Desenvolv. Energético (CDE)</t>
  </si>
  <si>
    <t>(-) Transf. Estados e Municípios</t>
  </si>
  <si>
    <t>Despesa primária, excluindo Transf. Estados e Municípios</t>
  </si>
  <si>
    <t xml:space="preserve">Receita Líquida </t>
  </si>
  <si>
    <t>Apêndice 3 - Resultado Governo Central (% PIB)</t>
  </si>
  <si>
    <t>ano</t>
  </si>
  <si>
    <t>Despesa com juros reais (% PIB)</t>
  </si>
  <si>
    <t>Necessidade de financiamento do setor público (% PIB)</t>
  </si>
  <si>
    <t>Fonte: Banco Central. Para 2023, estimativas dos autores</t>
  </si>
  <si>
    <t>Fontes: Secretaria de Política Econômica (1991/1996) e Secretaria do Tesouro Nacional (1997/2022).</t>
  </si>
  <si>
    <t>n.d</t>
  </si>
  <si>
    <t>n.d.</t>
  </si>
  <si>
    <t>Déficit público (NFSP)</t>
  </si>
  <si>
    <t>Fontes: Até 1996, Secretaria de Política Econômica. De 1997 em diante, Secretaria do Tesouro Nacional. Dados ajustados para 2010 e 2019, expurgando os efeitos da capitalização e da cessão onerosa da Petrobras na receita e na despesa daqueles anos. Para 2023, estimativa dos autores.</t>
  </si>
  <si>
    <t>Juros reais totais</t>
  </si>
  <si>
    <t>Déficit operacional</t>
  </si>
  <si>
    <t>n.c</t>
  </si>
  <si>
    <t>Fonte: Banco Central. Para 2023, projeção dos autores.</t>
  </si>
  <si>
    <t>Fonte: Banco Central. Para 2023, julho.</t>
  </si>
  <si>
    <t>Para 2023, estimativa dos autores, com base na quarta reprogramação orçamentária</t>
  </si>
  <si>
    <t>Outras despesas</t>
  </si>
  <si>
    <t>Tabela 3 - Necessidades de financiamento do setor público (% PIB)</t>
  </si>
  <si>
    <t>Tabela 4 - Taxas de variação real do gasto primário: Médias anuais (%)</t>
  </si>
  <si>
    <t xml:space="preserve"> /a Exclui transferências a Estados e Municípios. Deflator: Deflator do PIB.</t>
  </si>
  <si>
    <t>Para 2023, estimativa dos autores, com base na quarta reprogramação orçamentária.</t>
  </si>
  <si>
    <t>NFSP Conceito nominal</t>
  </si>
  <si>
    <t>Tabela 2 - Necessidades de financiamento do setor público Conceito operacional (% PIB)</t>
  </si>
  <si>
    <t>Tabela 1 - NFSP - Conceito operacional (%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</si>
</sst>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7">
    <xf numFmtId="0" fontId="0" fillId="0" borderId="0" xfId="0"/>
    <xf numFmtId="0" fontId="0" fillId="2" borderId="0" xfId="0" applyFill="1"/>
    <xf numFmtId="0" fontId="0" fillId="2" borderId="1" xfId="0" applyFill="1" applyBorder="1"/>
    <xf numFmtId="2" fontId="0" fillId="2" borderId="0" xfId="0" applyNumberFormat="1" applyFill="1"/>
    <xf numFmtId="2" fontId="0" fillId="2" borderId="1" xfId="0" applyNumberFormat="1" applyFill="1" applyBorder="1"/>
    <xf numFmtId="0" fontId="0" fillId="2" borderId="2" xfId="0" applyFill="1" applyBorder="1"/>
    <xf numFmtId="2" fontId="0" fillId="2" borderId="2" xfId="0" applyNumberFormat="1" applyFill="1" applyBorder="1"/>
    <xf numFmtId="0" fontId="5" fillId="2" borderId="0" xfId="0" applyFont="1" applyFill="1"/>
    <xf numFmtId="0" fontId="5" fillId="2" borderId="1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2" fontId="3" fillId="2" borderId="0" xfId="0" applyNumberFormat="1" applyFont="1" applyFill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4" fillId="2" borderId="0" xfId="0" applyFont="1" applyFill="1"/>
    <xf numFmtId="0" fontId="3" fillId="2" borderId="2" xfId="0" applyFont="1" applyFill="1" applyBorder="1" applyAlignment="1">
      <alignment horizontal="right"/>
    </xf>
    <xf numFmtId="3" fontId="3" fillId="2" borderId="0" xfId="0" applyNumberFormat="1" applyFont="1" applyFill="1"/>
    <xf numFmtId="0" fontId="2" fillId="2" borderId="0" xfId="0" applyFont="1" applyFill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0" fontId="2" fillId="2" borderId="2" xfId="0" applyFont="1" applyFill="1" applyBorder="1"/>
    <xf numFmtId="164" fontId="3" fillId="2" borderId="0" xfId="0" applyNumberFormat="1" applyFont="1" applyFill="1"/>
    <xf numFmtId="0" fontId="4" fillId="2" borderId="1" xfId="0" applyFont="1" applyFill="1" applyBorder="1"/>
    <xf numFmtId="164" fontId="3" fillId="2" borderId="1" xfId="0" applyNumberFormat="1" applyFont="1" applyFill="1" applyBorder="1"/>
    <xf numFmtId="0" fontId="4" fillId="2" borderId="2" xfId="0" applyFont="1" applyFill="1" applyBorder="1"/>
    <xf numFmtId="2" fontId="3" fillId="2" borderId="2" xfId="0" applyNumberFormat="1" applyFont="1" applyFill="1" applyBorder="1"/>
    <xf numFmtId="164" fontId="4" fillId="2" borderId="0" xfId="0" applyNumberFormat="1" applyFont="1" applyFill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64" fontId="0" fillId="2" borderId="0" xfId="0" applyNumberFormat="1" applyFill="1"/>
    <xf numFmtId="164" fontId="0" fillId="2" borderId="2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4" fillId="0" borderId="0" xfId="1"/>
    <xf numFmtId="0" fontId="5" fillId="0" borderId="3" xfId="1" applyFont="1" applyBorder="1"/>
    <xf numFmtId="0" fontId="4" fillId="0" borderId="3" xfId="1" applyBorder="1"/>
    <xf numFmtId="0" fontId="4" fillId="0" borderId="3" xfId="1" applyBorder="1" applyAlignment="1">
      <alignment vertical="center"/>
    </xf>
    <xf numFmtId="1" fontId="4" fillId="0" borderId="3" xfId="1" applyNumberFormat="1" applyBorder="1" applyAlignment="1">
      <alignment horizontal="center" vertical="center"/>
    </xf>
    <xf numFmtId="0" fontId="4" fillId="0" borderId="0" xfId="1" applyAlignment="1">
      <alignment vertical="center"/>
    </xf>
    <xf numFmtId="2" fontId="4" fillId="0" borderId="0" xfId="1" applyNumberFormat="1" applyAlignment="1">
      <alignment horizontal="center"/>
    </xf>
    <xf numFmtId="2" fontId="4" fillId="0" borderId="3" xfId="1" applyNumberFormat="1" applyBorder="1" applyAlignment="1">
      <alignment horizontal="center"/>
    </xf>
    <xf numFmtId="0" fontId="4" fillId="0" borderId="4" xfId="1" applyBorder="1"/>
    <xf numFmtId="2" fontId="4" fillId="0" borderId="4" xfId="1" applyNumberFormat="1" applyBorder="1" applyAlignment="1">
      <alignment horizontal="center"/>
    </xf>
    <xf numFmtId="2" fontId="4" fillId="2" borderId="0" xfId="1" applyNumberFormat="1" applyFill="1" applyAlignment="1">
      <alignment horizontal="center"/>
    </xf>
    <xf numFmtId="0" fontId="4" fillId="0" borderId="0" xfId="1" applyAlignment="1">
      <alignment horizontal="left" vertical="top" wrapText="1"/>
    </xf>
    <xf numFmtId="2" fontId="4" fillId="0" borderId="3" xfId="1" applyNumberFormat="1" applyBorder="1" applyAlignment="1">
      <alignment horizontal="center" wrapText="1"/>
    </xf>
    <xf numFmtId="0" fontId="7" fillId="0" borderId="3" xfId="1" applyFont="1" applyBorder="1"/>
    <xf numFmtId="0" fontId="7" fillId="0" borderId="0" xfId="1" applyFont="1"/>
    <xf numFmtId="0" fontId="4" fillId="0" borderId="0" xfId="1" applyAlignment="1">
      <alignment horizontal="left" indent="8"/>
    </xf>
    <xf numFmtId="0" fontId="7" fillId="0" borderId="0" xfId="1" applyFont="1" applyAlignment="1">
      <alignment horizontal="left" indent="6"/>
    </xf>
    <xf numFmtId="0" fontId="7" fillId="0" borderId="0" xfId="1" applyFont="1" applyAlignment="1">
      <alignment horizontal="left" indent="4"/>
    </xf>
    <xf numFmtId="0" fontId="4" fillId="0" borderId="0" xfId="1" applyAlignment="1">
      <alignment horizontal="left" indent="6"/>
    </xf>
    <xf numFmtId="0" fontId="4" fillId="0" borderId="0" xfId="1" applyAlignment="1">
      <alignment horizontal="left" indent="4"/>
    </xf>
    <xf numFmtId="0" fontId="7" fillId="0" borderId="0" xfId="1" applyFont="1" applyAlignment="1">
      <alignment horizontal="left" indent="2"/>
    </xf>
    <xf numFmtId="0" fontId="4" fillId="0" borderId="0" xfId="1" applyAlignment="1">
      <alignment horizontal="left" indent="2"/>
    </xf>
    <xf numFmtId="0" fontId="4" fillId="0" borderId="3" xfId="1" applyBorder="1" applyAlignment="1">
      <alignment horizontal="right" indent="2"/>
    </xf>
    <xf numFmtId="2" fontId="4" fillId="0" borderId="3" xfId="1" applyNumberFormat="1" applyBorder="1" applyAlignment="1">
      <alignment horizontal="right" indent="2"/>
    </xf>
    <xf numFmtId="2" fontId="7" fillId="0" borderId="3" xfId="1" applyNumberFormat="1" applyFont="1" applyBorder="1" applyAlignment="1">
      <alignment horizontal="right" indent="2"/>
    </xf>
    <xf numFmtId="2" fontId="7" fillId="0" borderId="0" xfId="1" applyNumberFormat="1" applyFont="1" applyAlignment="1">
      <alignment horizontal="right" indent="2"/>
    </xf>
    <xf numFmtId="2" fontId="4" fillId="0" borderId="0" xfId="1" applyNumberFormat="1" applyAlignment="1">
      <alignment horizontal="right" indent="2"/>
    </xf>
    <xf numFmtId="0" fontId="4" fillId="0" borderId="0" xfId="1" applyAlignment="1">
      <alignment horizontal="center"/>
    </xf>
    <xf numFmtId="0" fontId="4" fillId="0" borderId="3" xfId="1" applyBorder="1" applyAlignment="1">
      <alignment horizontal="center" wrapText="1"/>
    </xf>
    <xf numFmtId="0" fontId="4" fillId="0" borderId="5" xfId="1" applyBorder="1" applyAlignment="1">
      <alignment vertical="center"/>
    </xf>
    <xf numFmtId="2" fontId="4" fillId="0" borderId="5" xfId="1" applyNumberFormat="1" applyBorder="1" applyAlignment="1">
      <alignment horizontal="center"/>
    </xf>
    <xf numFmtId="2" fontId="4" fillId="0" borderId="3" xfId="1" applyNumberFormat="1" applyBorder="1" applyAlignment="1">
      <alignment horizontal="center" vertical="center"/>
    </xf>
    <xf numFmtId="2" fontId="4" fillId="0" borderId="5" xfId="1" applyNumberFormat="1" applyBorder="1" applyAlignment="1">
      <alignment horizontal="center" vertical="center"/>
    </xf>
    <xf numFmtId="1" fontId="4" fillId="0" borderId="5" xfId="1" applyNumberFormat="1" applyBorder="1" applyAlignment="1">
      <alignment horizontal="center" vertical="center"/>
    </xf>
    <xf numFmtId="164" fontId="0" fillId="0" borderId="0" xfId="0" applyNumberFormat="1"/>
    <xf numFmtId="1" fontId="0" fillId="2" borderId="2" xfId="0" applyNumberFormat="1" applyFill="1" applyBorder="1"/>
    <xf numFmtId="0" fontId="4" fillId="0" borderId="5" xfId="1" applyBorder="1" applyAlignment="1">
      <alignment horizontal="left" vertical="top" wrapText="1"/>
    </xf>
    <xf numFmtId="0" fontId="4" fillId="0" borderId="0" xfId="1" applyAlignment="1">
      <alignment horizontal="left" vertical="top" wrapText="1"/>
    </xf>
    <xf numFmtId="0" fontId="4" fillId="0" borderId="4" xfId="1" applyBorder="1" applyAlignment="1">
      <alignment horizontal="right" indent="2"/>
    </xf>
  </cellXfs>
  <cellStyles count="3">
    <cellStyle name="Normal" xfId="0" builtinId="0"/>
    <cellStyle name="Normal 2" xfId="1" xr:uid="{6CDB142C-520B-465B-9514-CD84B96A0359}"/>
    <cellStyle name="Normal 3" xfId="2" xr:uid="{C13C2A18-FFE4-479C-BC36-3CBC11D9E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 rtl="0">
              <a:defRPr lang="en-US" sz="1450" b="0" i="0" u="none" strike="noStrike" kern="1200" spc="0" baseline="0">
                <a:solidFill>
                  <a:sysClr val="windowText" lastClr="0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n-US" sz="1450" b="0" i="0" u="none" strike="noStrike" kern="1200" spc="0" baseline="0">
                <a:solidFill>
                  <a:sysClr val="windowText" lastClr="000000"/>
                </a:solidFill>
                <a:latin typeface="Garamond" panose="02020404030301010803" pitchFamily="18" charset="0"/>
                <a:ea typeface="+mn-ea"/>
                <a:cs typeface="+mn-cs"/>
              </a:rPr>
              <a:t>Gráfico 1: Necessidade de financiamento do setor público </a:t>
            </a:r>
          </a:p>
          <a:p>
            <a:pPr algn="ctr" rtl="0">
              <a:defRPr lang="en-US" sz="1450">
                <a:solidFill>
                  <a:sysClr val="windowText" lastClr="000000"/>
                </a:solidFill>
                <a:latin typeface="Garamond" panose="02020404030301010803" pitchFamily="18" charset="0"/>
              </a:defRPr>
            </a:pPr>
            <a:r>
              <a:rPr lang="en-US" sz="1450" b="0" i="0" u="none" strike="noStrike" kern="1200" spc="0" baseline="0">
                <a:solidFill>
                  <a:sysClr val="windowText" lastClr="000000"/>
                </a:solidFill>
                <a:latin typeface="Garamond" panose="02020404030301010803" pitchFamily="18" charset="0"/>
                <a:ea typeface="+mn-ea"/>
                <a:cs typeface="+mn-cs"/>
              </a:rPr>
              <a:t>Conceito nominal (% PIB)</a:t>
            </a:r>
          </a:p>
        </c:rich>
      </c:tx>
      <c:layout>
        <c:manualLayout>
          <c:xMode val="edge"/>
          <c:yMode val="edge"/>
          <c:x val="0.15429395310112348"/>
          <c:y val="2.5477698487821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 rtl="0">
            <a:defRPr lang="en-US" sz="1450" b="0" i="0" u="none" strike="noStrike" kern="1200" spc="0" baseline="0">
              <a:solidFill>
                <a:sysClr val="windowText" lastClr="000000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0184742381090172E-2"/>
          <c:y val="0.1613587570895374"/>
          <c:w val="0.86269584773856822"/>
          <c:h val="0.6438284622002232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1.'!$B$1</c:f>
              <c:strCache>
                <c:ptCount val="1"/>
                <c:pt idx="0">
                  <c:v>Necessidade de financiamento do setor público (% PIB)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5.5149827682767986E-2"/>
                  <c:y val="-5.895482522785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DB-4BDB-BC92-34717FA26BDE}"/>
                </c:ext>
              </c:extLst>
            </c:dLbl>
            <c:dLbl>
              <c:idx val="9"/>
              <c:layout>
                <c:manualLayout>
                  <c:x val="-2.2829212610435211E-2"/>
                  <c:y val="-8.5836538545493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DB-4BDB-BC92-34717FA26BDE}"/>
                </c:ext>
              </c:extLst>
            </c:dLbl>
            <c:dLbl>
              <c:idx val="13"/>
              <c:layout>
                <c:manualLayout>
                  <c:x val="-9.9009665815019878E-3"/>
                  <c:y val="-5.8954825227852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DB-4BDB-BC92-34717FA26B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1.'!$A$2:$A$15</c:f>
              <c:numCache>
                <c:formatCode>General</c:formatCode>
                <c:ptCount val="1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</c:numCache>
            </c:numRef>
          </c:cat>
          <c:val>
            <c:numRef>
              <c:f>'Gráfico 1.'!$B$2:$B$15</c:f>
              <c:numCache>
                <c:formatCode>0.0</c:formatCode>
                <c:ptCount val="14"/>
                <c:pt idx="0">
                  <c:v>13.3</c:v>
                </c:pt>
                <c:pt idx="1">
                  <c:v>16.399999999999999</c:v>
                </c:pt>
                <c:pt idx="2">
                  <c:v>20.8</c:v>
                </c:pt>
                <c:pt idx="3">
                  <c:v>24.6</c:v>
                </c:pt>
                <c:pt idx="4">
                  <c:v>28.5</c:v>
                </c:pt>
                <c:pt idx="5">
                  <c:v>13.3</c:v>
                </c:pt>
                <c:pt idx="6">
                  <c:v>32.299999999999997</c:v>
                </c:pt>
                <c:pt idx="7">
                  <c:v>52.9</c:v>
                </c:pt>
                <c:pt idx="8">
                  <c:v>83</c:v>
                </c:pt>
                <c:pt idx="9">
                  <c:v>29.6</c:v>
                </c:pt>
                <c:pt idx="10">
                  <c:v>26.8</c:v>
                </c:pt>
                <c:pt idx="11">
                  <c:v>45.8</c:v>
                </c:pt>
                <c:pt idx="12">
                  <c:v>64.7</c:v>
                </c:pt>
                <c:pt idx="13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1-4A3B-BAF2-EFF0F3E84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833519"/>
        <c:axId val="2142834351"/>
      </c:lineChart>
      <c:catAx>
        <c:axId val="21428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42834351"/>
        <c:crosses val="autoZero"/>
        <c:auto val="1"/>
        <c:lblAlgn val="ctr"/>
        <c:lblOffset val="100"/>
        <c:tickLblSkip val="1"/>
        <c:noMultiLvlLbl val="0"/>
      </c:catAx>
      <c:valAx>
        <c:axId val="2142834351"/>
        <c:scaling>
          <c:orientation val="minMax"/>
          <c:min val="1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4283351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50" b="0" i="0" u="none" strike="noStrike" kern="1200" spc="0" baseline="0">
                <a:solidFill>
                  <a:sysClr val="windowText" lastClr="0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n-US" sz="1450" b="0" i="0" u="none" strike="noStrike" kern="1200" spc="0" baseline="0">
                <a:solidFill>
                  <a:sysClr val="windowText" lastClr="000000"/>
                </a:solidFill>
                <a:latin typeface="Garamond" panose="02020404030301010803" pitchFamily="18" charset="0"/>
                <a:ea typeface="+mn-ea"/>
                <a:cs typeface="+mn-cs"/>
              </a:rPr>
              <a:t>Gráfico 16: Despesa com juros reais (% PIB)</a:t>
            </a:r>
          </a:p>
        </c:rich>
      </c:tx>
      <c:layout>
        <c:manualLayout>
          <c:xMode val="edge"/>
          <c:yMode val="edge"/>
          <c:x val="0.19572597864768684"/>
          <c:y val="3.59708085948544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50" b="0" i="0" u="none" strike="noStrike" kern="1200" spc="0" baseline="0">
              <a:solidFill>
                <a:sysClr val="windowText" lastClr="000000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041716972869439"/>
          <c:y val="0.16703809725756294"/>
          <c:w val="0.81647153024911046"/>
          <c:h val="0.629414404862878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16'!$B$1</c:f>
              <c:strCache>
                <c:ptCount val="1"/>
                <c:pt idx="0">
                  <c:v>Despesa com juros reais (% PIB)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16'!$A$2:$A$39</c:f>
              <c:numCache>
                <c:formatCode>General</c:formatCode>
                <c:ptCount val="38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</c:numCache>
            </c:numRef>
          </c:cat>
          <c:val>
            <c:numRef>
              <c:f>'Gráfico 16'!$B$2:$B$39</c:f>
              <c:numCache>
                <c:formatCode>General</c:formatCode>
                <c:ptCount val="38"/>
                <c:pt idx="0">
                  <c:v>7.4</c:v>
                </c:pt>
                <c:pt idx="1">
                  <c:v>5.24</c:v>
                </c:pt>
                <c:pt idx="2">
                  <c:v>4.7</c:v>
                </c:pt>
                <c:pt idx="3">
                  <c:v>5.74</c:v>
                </c:pt>
                <c:pt idx="4">
                  <c:v>5.9</c:v>
                </c:pt>
                <c:pt idx="5">
                  <c:v>0.93</c:v>
                </c:pt>
                <c:pt idx="6">
                  <c:v>2.88</c:v>
                </c:pt>
                <c:pt idx="7">
                  <c:v>3.45</c:v>
                </c:pt>
                <c:pt idx="8">
                  <c:v>2.98</c:v>
                </c:pt>
                <c:pt idx="9">
                  <c:v>3.96</c:v>
                </c:pt>
                <c:pt idx="10">
                  <c:v>4.8</c:v>
                </c:pt>
                <c:pt idx="11">
                  <c:v>3.03</c:v>
                </c:pt>
                <c:pt idx="12">
                  <c:v>3.07</c:v>
                </c:pt>
                <c:pt idx="13">
                  <c:v>6.45</c:v>
                </c:pt>
                <c:pt idx="14">
                  <c:v>3.85</c:v>
                </c:pt>
                <c:pt idx="15">
                  <c:v>4.26</c:v>
                </c:pt>
                <c:pt idx="16">
                  <c:v>4.3099999999999996</c:v>
                </c:pt>
                <c:pt idx="17">
                  <c:v>1.03</c:v>
                </c:pt>
                <c:pt idx="18">
                  <c:v>6.38</c:v>
                </c:pt>
                <c:pt idx="19">
                  <c:v>2.83</c:v>
                </c:pt>
                <c:pt idx="20">
                  <c:v>6.78</c:v>
                </c:pt>
                <c:pt idx="21">
                  <c:v>5.25</c:v>
                </c:pt>
                <c:pt idx="22">
                  <c:v>2.64</c:v>
                </c:pt>
                <c:pt idx="23">
                  <c:v>1.86</c:v>
                </c:pt>
                <c:pt idx="24">
                  <c:v>5.44</c:v>
                </c:pt>
                <c:pt idx="25">
                  <c:v>0.72</c:v>
                </c:pt>
                <c:pt idx="26">
                  <c:v>3.58</c:v>
                </c:pt>
                <c:pt idx="27">
                  <c:v>1.26</c:v>
                </c:pt>
                <c:pt idx="28">
                  <c:v>2.4900000000000002</c:v>
                </c:pt>
                <c:pt idx="29">
                  <c:v>3.84</c:v>
                </c:pt>
                <c:pt idx="30">
                  <c:v>3.55</c:v>
                </c:pt>
                <c:pt idx="31">
                  <c:v>3.23</c:v>
                </c:pt>
                <c:pt idx="32">
                  <c:v>6.13</c:v>
                </c:pt>
                <c:pt idx="33">
                  <c:v>1.32</c:v>
                </c:pt>
                <c:pt idx="34">
                  <c:v>0.64</c:v>
                </c:pt>
                <c:pt idx="35">
                  <c:v>-9.6300000000000008</c:v>
                </c:pt>
                <c:pt idx="36">
                  <c:v>-4.09</c:v>
                </c:pt>
                <c:pt idx="3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5-491C-97EE-5E99CBE4A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833519"/>
        <c:axId val="2142834351"/>
      </c:lineChart>
      <c:catAx>
        <c:axId val="2142833519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42834351"/>
        <c:crossesAt val="-10"/>
        <c:auto val="0"/>
        <c:lblAlgn val="ctr"/>
        <c:lblOffset val="100"/>
        <c:tickLblSkip val="2"/>
        <c:noMultiLvlLbl val="0"/>
      </c:catAx>
      <c:valAx>
        <c:axId val="2142834351"/>
        <c:scaling>
          <c:orientation val="minMax"/>
          <c:max val="8"/>
          <c:min val="-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4283351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161924</xdr:rowOff>
    </xdr:from>
    <xdr:to>
      <xdr:col>17</xdr:col>
      <xdr:colOff>409576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4EC51B-DFE5-483D-9789-4B034F129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0.02772</cdr:x>
      <cdr:y>0.92144</cdr:y>
    </cdr:from>
    <cdr:to>
      <cdr:x>0.32914</cdr:x>
      <cdr:y>0.98429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85826732-E5DC-561E-F75A-703BACE71849}"/>
            </a:ext>
          </a:extLst>
        </cdr:cNvPr>
        <cdr:cNvSpPr txBox="1"/>
      </cdr:nvSpPr>
      <cdr:spPr>
        <a:xfrm xmlns:a="http://schemas.openxmlformats.org/drawingml/2006/main">
          <a:off x="136525" y="2755900"/>
          <a:ext cx="1484276" cy="187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</a:rPr>
            <a:t>Fonte: Banco Central.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66675</xdr:rowOff>
    </xdr:from>
    <xdr:to>
      <xdr:col>12</xdr:col>
      <xdr:colOff>190725</xdr:colOff>
      <xdr:row>19</xdr:row>
      <xdr:rowOff>143550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1B6351-E592-4DCE-9E58-6BD25B879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0.02778</cdr:x>
      <cdr:y>0.92052</cdr:y>
    </cdr:from>
    <cdr:to>
      <cdr:x>0.3292</cdr:x>
      <cdr:y>0.98337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85826732-E5DC-561E-F75A-703BACE71849}"/>
            </a:ext>
          </a:extLst>
        </cdr:cNvPr>
        <cdr:cNvSpPr txBox="1"/>
      </cdr:nvSpPr>
      <cdr:spPr>
        <a:xfrm xmlns:a="http://schemas.openxmlformats.org/drawingml/2006/main">
          <a:off x="140527" y="2604702"/>
          <a:ext cx="1524583" cy="17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</a:rPr>
            <a:t>Fonte: Banco</a:t>
          </a:r>
          <a:r>
            <a:rPr lang="pt-BR" sz="9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</a:rPr>
            <a:t> Central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DEPEC\DPTO\Coisas%20do%20Fabio\DERIM\Atualiza&#231;&#227;o%20Mensal\Outros\Planilhas%20correntes\Taxcreal3.xlsx" TargetMode="External"/><Relationship Id="rId1" Type="http://schemas.openxmlformats.org/officeDocument/2006/relationships/externalLinkPath" Target="file:///I:\DEPEC\DPTO\Coisas%20do%20Fabio\DERIM\Atualiza&#231;&#227;o%20Mensal\Outros\Planilhas%20correntes\Taxcreal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A1"/>
      <sheetName val="IPCA2"/>
      <sheetName val="IPCA3"/>
      <sheetName val="IPA1"/>
      <sheetName val="IPA2"/>
      <sheetName val="IPA3"/>
      <sheetName val="Tabela 1"/>
      <sheetName val="Tabela 1 !!! (2)"/>
      <sheetName val="Tabela 2 e Gráfico 1"/>
      <sheetName val="Tabela 2 e Gráfico 1 !!!"/>
      <sheetName val="Aux. Gráf.1"/>
      <sheetName val="Gráf1"/>
      <sheetName val="Tabela 3 !!!"/>
      <sheetName val="INPC1"/>
      <sheetName val="INPC2"/>
      <sheetName val="INPC3"/>
      <sheetName val="__"/>
      <sheetName val="Tabela 1 !!!"/>
      <sheetName val="Tabela 3"/>
      <sheetName val="Tabela 4"/>
      <sheetName val="Tabela 4 !!!"/>
      <sheetName val="Gráf2"/>
      <sheetName val="Plan4"/>
      <sheetName val="Gráfico"/>
      <sheetName val="Séries"/>
      <sheetName val="Comentá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6">
          <cell r="W56">
            <v>109.54222062441838</v>
          </cell>
        </row>
      </sheetData>
      <sheetData sheetId="10">
        <row r="1">
          <cell r="A1">
            <v>34486</v>
          </cell>
          <cell r="B1">
            <v>100</v>
          </cell>
        </row>
        <row r="2">
          <cell r="A2">
            <v>34516</v>
          </cell>
          <cell r="B2">
            <v>87.562862375666583</v>
          </cell>
        </row>
        <row r="3">
          <cell r="A3">
            <v>34547</v>
          </cell>
          <cell r="B3">
            <v>83.166168451041656</v>
          </cell>
        </row>
        <row r="4">
          <cell r="A4">
            <v>34578</v>
          </cell>
          <cell r="B4">
            <v>79.026555363519734</v>
          </cell>
        </row>
        <row r="5">
          <cell r="A5">
            <v>34608</v>
          </cell>
          <cell r="B5">
            <v>75.367809421673826</v>
          </cell>
        </row>
        <row r="6">
          <cell r="A6">
            <v>34639</v>
          </cell>
          <cell r="B6">
            <v>73.058856357174207</v>
          </cell>
        </row>
        <row r="7">
          <cell r="A7">
            <v>34669</v>
          </cell>
          <cell r="B7">
            <v>72.51302945708909</v>
          </cell>
        </row>
        <row r="8">
          <cell r="A8">
            <v>34700</v>
          </cell>
          <cell r="B8">
            <v>71.334030223736036</v>
          </cell>
        </row>
        <row r="9">
          <cell r="A9">
            <v>34731</v>
          </cell>
          <cell r="B9">
            <v>70.393448593454323</v>
          </cell>
        </row>
        <row r="10">
          <cell r="A10">
            <v>34759</v>
          </cell>
          <cell r="B10">
            <v>73.518174503887209</v>
          </cell>
        </row>
        <row r="11">
          <cell r="A11">
            <v>34790</v>
          </cell>
          <cell r="B11">
            <v>73.55014415753584</v>
          </cell>
        </row>
        <row r="12">
          <cell r="A12">
            <v>34820</v>
          </cell>
          <cell r="B12">
            <v>70.909339383101809</v>
          </cell>
        </row>
        <row r="13">
          <cell r="A13">
            <v>34851</v>
          </cell>
          <cell r="B13">
            <v>70.795653484357743</v>
          </cell>
        </row>
        <row r="14">
          <cell r="A14">
            <v>34881</v>
          </cell>
          <cell r="B14">
            <v>70.298464003316397</v>
          </cell>
        </row>
        <row r="15">
          <cell r="A15">
            <v>34912</v>
          </cell>
          <cell r="B15">
            <v>70.768549507245382</v>
          </cell>
        </row>
        <row r="16">
          <cell r="A16">
            <v>34943</v>
          </cell>
          <cell r="B16">
            <v>71.032189206490798</v>
          </cell>
        </row>
        <row r="17">
          <cell r="A17">
            <v>34973</v>
          </cell>
          <cell r="B17">
            <v>70.789338118712763</v>
          </cell>
        </row>
        <row r="18">
          <cell r="A18">
            <v>35004</v>
          </cell>
          <cell r="B18">
            <v>70.008913932211826</v>
          </cell>
        </row>
        <row r="19">
          <cell r="A19">
            <v>35034</v>
          </cell>
          <cell r="B19">
            <v>69.174517041837518</v>
          </cell>
        </row>
        <row r="20">
          <cell r="A20">
            <v>35065</v>
          </cell>
          <cell r="B20">
            <v>69.121099544900062</v>
          </cell>
        </row>
        <row r="21">
          <cell r="A21">
            <v>35096</v>
          </cell>
          <cell r="B21">
            <v>69.102830875310659</v>
          </cell>
        </row>
        <row r="22">
          <cell r="A22">
            <v>35125</v>
          </cell>
          <cell r="B22">
            <v>69.570214146217282</v>
          </cell>
        </row>
        <row r="23">
          <cell r="A23">
            <v>35156</v>
          </cell>
          <cell r="B23">
            <v>69.256054420031347</v>
          </cell>
        </row>
        <row r="24">
          <cell r="A24">
            <v>35186</v>
          </cell>
          <cell r="B24">
            <v>68.905719924780755</v>
          </cell>
        </row>
        <row r="25">
          <cell r="A25">
            <v>35217</v>
          </cell>
          <cell r="B25">
            <v>68.549632288856586</v>
          </cell>
        </row>
        <row r="26">
          <cell r="A26">
            <v>35247</v>
          </cell>
          <cell r="B26">
            <v>68.306777906862536</v>
          </cell>
        </row>
        <row r="27">
          <cell r="A27">
            <v>35278</v>
          </cell>
          <cell r="B27">
            <v>68.577354127827661</v>
          </cell>
        </row>
        <row r="28">
          <cell r="A28">
            <v>35309</v>
          </cell>
          <cell r="B28">
            <v>69.092223927714244</v>
          </cell>
        </row>
        <row r="29">
          <cell r="A29">
            <v>35339</v>
          </cell>
          <cell r="B29">
            <v>69.497049049092368</v>
          </cell>
        </row>
        <row r="30">
          <cell r="A30">
            <v>35370</v>
          </cell>
          <cell r="B30">
            <v>69.765502280356259</v>
          </cell>
        </row>
        <row r="31">
          <cell r="A31">
            <v>35400</v>
          </cell>
          <cell r="B31">
            <v>69.904132560094084</v>
          </cell>
        </row>
        <row r="32">
          <cell r="A32">
            <v>35431</v>
          </cell>
          <cell r="B32">
            <v>69.680853580769067</v>
          </cell>
        </row>
        <row r="33">
          <cell r="A33">
            <v>35462</v>
          </cell>
          <cell r="B33">
            <v>69.972231151394368</v>
          </cell>
        </row>
        <row r="34">
          <cell r="A34">
            <v>35490</v>
          </cell>
          <cell r="B34">
            <v>70.290554656554093</v>
          </cell>
        </row>
        <row r="35">
          <cell r="A35">
            <v>35521</v>
          </cell>
          <cell r="B35">
            <v>70.041778930940183</v>
          </cell>
        </row>
        <row r="36">
          <cell r="A36">
            <v>35551</v>
          </cell>
          <cell r="B36">
            <v>70.198494773744656</v>
          </cell>
        </row>
        <row r="37">
          <cell r="A37">
            <v>35582</v>
          </cell>
          <cell r="B37">
            <v>70.320636454950488</v>
          </cell>
        </row>
        <row r="38">
          <cell r="A38">
            <v>35612</v>
          </cell>
          <cell r="B38">
            <v>70.652925380810473</v>
          </cell>
        </row>
        <row r="39">
          <cell r="A39">
            <v>35643</v>
          </cell>
          <cell r="B39">
            <v>71.268673434504066</v>
          </cell>
        </row>
        <row r="40">
          <cell r="A40">
            <v>35674</v>
          </cell>
          <cell r="B40">
            <v>71.779407368936575</v>
          </cell>
        </row>
        <row r="41">
          <cell r="A41">
            <v>35704</v>
          </cell>
          <cell r="B41">
            <v>72.216253760020365</v>
          </cell>
        </row>
        <row r="42">
          <cell r="A42">
            <v>35735</v>
          </cell>
          <cell r="B42">
            <v>72.503850708863894</v>
          </cell>
        </row>
        <row r="43">
          <cell r="A43">
            <v>35765</v>
          </cell>
          <cell r="B43">
            <v>72.559957675683634</v>
          </cell>
        </row>
        <row r="44">
          <cell r="A44">
            <v>35796</v>
          </cell>
          <cell r="B44">
            <v>72.564710609087982</v>
          </cell>
        </row>
        <row r="45">
          <cell r="A45">
            <v>35827</v>
          </cell>
          <cell r="B45">
            <v>73</v>
          </cell>
        </row>
        <row r="46">
          <cell r="A46">
            <v>35855</v>
          </cell>
          <cell r="B46">
            <v>73.099999999999994</v>
          </cell>
        </row>
        <row r="47">
          <cell r="A47">
            <v>35886</v>
          </cell>
          <cell r="B47">
            <v>73.58879073376103</v>
          </cell>
        </row>
        <row r="48">
          <cell r="A48">
            <v>35916</v>
          </cell>
          <cell r="B48">
            <v>73.801398874885848</v>
          </cell>
        </row>
        <row r="49">
          <cell r="A49">
            <v>35947</v>
          </cell>
          <cell r="B49">
            <v>74.295546844821274</v>
          </cell>
        </row>
        <row r="50">
          <cell r="A50">
            <v>35977</v>
          </cell>
          <cell r="B50">
            <v>74.921154484234606</v>
          </cell>
        </row>
        <row r="51">
          <cell r="A51">
            <v>36008</v>
          </cell>
          <cell r="B51">
            <v>76.05961865615059</v>
          </cell>
        </row>
        <row r="52">
          <cell r="A52">
            <v>36039</v>
          </cell>
          <cell r="B52">
            <v>76.919877487614443</v>
          </cell>
        </row>
        <row r="53">
          <cell r="A53">
            <v>36069</v>
          </cell>
          <cell r="B53">
            <v>77.588676863939682</v>
          </cell>
        </row>
        <row r="54">
          <cell r="A54">
            <v>36100</v>
          </cell>
          <cell r="B54">
            <v>78.015237725572263</v>
          </cell>
        </row>
        <row r="55">
          <cell r="A55">
            <v>36130</v>
          </cell>
          <cell r="B55">
            <v>78.479478139930222</v>
          </cell>
        </row>
        <row r="56">
          <cell r="A56">
            <v>36161</v>
          </cell>
          <cell r="B56">
            <v>97.340836928649892</v>
          </cell>
        </row>
        <row r="57">
          <cell r="A57">
            <v>36192</v>
          </cell>
          <cell r="B57">
            <v>122.79463527854317</v>
          </cell>
        </row>
        <row r="58">
          <cell r="A58">
            <v>36220</v>
          </cell>
          <cell r="B58">
            <v>120.84661971677227</v>
          </cell>
        </row>
        <row r="59">
          <cell r="A59">
            <v>36251</v>
          </cell>
          <cell r="B59">
            <v>108.11197944481445</v>
          </cell>
        </row>
        <row r="60">
          <cell r="A60">
            <v>36281</v>
          </cell>
          <cell r="B60">
            <v>107.11417921158026</v>
          </cell>
        </row>
        <row r="61">
          <cell r="A61">
            <v>36312</v>
          </cell>
          <cell r="B61">
            <v>112.11212624147403</v>
          </cell>
        </row>
        <row r="62">
          <cell r="A62">
            <v>36342</v>
          </cell>
          <cell r="B62">
            <v>113.43595515436294</v>
          </cell>
        </row>
        <row r="63">
          <cell r="A63">
            <v>36373</v>
          </cell>
          <cell r="B63">
            <v>118.13104675989013</v>
          </cell>
        </row>
        <row r="64">
          <cell r="A64">
            <v>36404</v>
          </cell>
          <cell r="B64">
            <v>119.41820561531691</v>
          </cell>
        </row>
        <row r="65">
          <cell r="A65">
            <v>36434</v>
          </cell>
          <cell r="B65">
            <v>122.67191261471363</v>
          </cell>
        </row>
        <row r="66">
          <cell r="A66">
            <v>36465</v>
          </cell>
          <cell r="B66">
            <v>119.14498275677224</v>
          </cell>
        </row>
        <row r="67">
          <cell r="A67">
            <v>36495</v>
          </cell>
          <cell r="B67">
            <v>113.10148499166731</v>
          </cell>
        </row>
        <row r="68">
          <cell r="A68">
            <v>36526</v>
          </cell>
          <cell r="B68">
            <v>110.33448964630453</v>
          </cell>
        </row>
        <row r="69">
          <cell r="A69">
            <v>36557</v>
          </cell>
          <cell r="B69">
            <v>109.09874775884492</v>
          </cell>
        </row>
        <row r="70">
          <cell r="A70">
            <v>36586</v>
          </cell>
          <cell r="B70">
            <v>107.69804985893147</v>
          </cell>
        </row>
        <row r="71">
          <cell r="A71">
            <v>36617</v>
          </cell>
          <cell r="B71">
            <v>108.9242204699939</v>
          </cell>
        </row>
        <row r="72">
          <cell r="A72">
            <v>36647</v>
          </cell>
          <cell r="B72">
            <v>112.72204036749589</v>
          </cell>
        </row>
        <row r="73">
          <cell r="A73">
            <v>36678</v>
          </cell>
          <cell r="B73">
            <v>111.82276876844311</v>
          </cell>
        </row>
        <row r="74">
          <cell r="A74">
            <v>36708</v>
          </cell>
          <cell r="B74">
            <v>109.69618597963178</v>
          </cell>
        </row>
        <row r="75">
          <cell r="A75">
            <v>36739</v>
          </cell>
          <cell r="B75">
            <v>108.95222511371873</v>
          </cell>
        </row>
        <row r="76">
          <cell r="A76">
            <v>36770</v>
          </cell>
          <cell r="B76">
            <v>111.06816692560905</v>
          </cell>
        </row>
        <row r="77">
          <cell r="A77">
            <v>36800</v>
          </cell>
          <cell r="B77">
            <v>113.58149143911629</v>
          </cell>
        </row>
        <row r="78">
          <cell r="A78">
            <v>36831</v>
          </cell>
          <cell r="B78">
            <v>117.38177426513607</v>
          </cell>
        </row>
        <row r="79">
          <cell r="A79">
            <v>36861</v>
          </cell>
          <cell r="B79">
            <v>117.53627738306363</v>
          </cell>
        </row>
        <row r="80">
          <cell r="A80">
            <v>36892</v>
          </cell>
          <cell r="B80">
            <v>117.08776297512394</v>
          </cell>
        </row>
        <row r="81">
          <cell r="A81">
            <v>36923</v>
          </cell>
          <cell r="B81">
            <v>119.86143086620807</v>
          </cell>
        </row>
        <row r="82">
          <cell r="A82">
            <v>36951</v>
          </cell>
          <cell r="B82">
            <v>124.88022331783733</v>
          </cell>
        </row>
        <row r="83">
          <cell r="A83">
            <v>36982</v>
          </cell>
          <cell r="B83">
            <v>130.82933270851026</v>
          </cell>
        </row>
        <row r="84">
          <cell r="A84">
            <v>37012</v>
          </cell>
          <cell r="B84">
            <v>137.13457334617698</v>
          </cell>
        </row>
        <row r="85">
          <cell r="A85">
            <v>37043</v>
          </cell>
          <cell r="B85">
            <v>141.33122545336968</v>
          </cell>
        </row>
        <row r="86">
          <cell r="A86">
            <v>37073</v>
          </cell>
          <cell r="B86">
            <v>144.36490564592199</v>
          </cell>
        </row>
        <row r="87">
          <cell r="A87">
            <v>37104</v>
          </cell>
          <cell r="B87">
            <v>145.9542054421369</v>
          </cell>
        </row>
        <row r="88">
          <cell r="A88">
            <v>37135</v>
          </cell>
          <cell r="B88">
            <v>155.52594735781116</v>
          </cell>
        </row>
        <row r="89">
          <cell r="A89">
            <v>37165</v>
          </cell>
          <cell r="B89">
            <v>157.63834333569955</v>
          </cell>
        </row>
        <row r="90">
          <cell r="A90">
            <v>37196</v>
          </cell>
          <cell r="B90">
            <v>145.10457184340456</v>
          </cell>
        </row>
        <row r="91">
          <cell r="A91">
            <v>37226</v>
          </cell>
          <cell r="B91">
            <v>133.33310107554988</v>
          </cell>
        </row>
        <row r="92">
          <cell r="A92">
            <v>37257</v>
          </cell>
          <cell r="B92">
            <v>133.87822065866891</v>
          </cell>
        </row>
        <row r="93">
          <cell r="A93">
            <v>37288</v>
          </cell>
          <cell r="B93">
            <v>136.27383042859304</v>
          </cell>
        </row>
        <row r="94">
          <cell r="A94">
            <v>37316</v>
          </cell>
          <cell r="B94">
            <v>132.11305366896701</v>
          </cell>
        </row>
        <row r="95">
          <cell r="A95">
            <v>37347</v>
          </cell>
          <cell r="B95">
            <v>130.24739743539681</v>
          </cell>
        </row>
        <row r="96">
          <cell r="A96">
            <v>37377</v>
          </cell>
          <cell r="B96">
            <v>139.02053836953533</v>
          </cell>
        </row>
        <row r="97">
          <cell r="A97">
            <v>37408</v>
          </cell>
          <cell r="B97">
            <v>151.47754194029807</v>
          </cell>
        </row>
        <row r="98">
          <cell r="A98">
            <v>37438</v>
          </cell>
          <cell r="B98">
            <v>162.1333547926377</v>
          </cell>
        </row>
        <row r="99">
          <cell r="A99">
            <v>37469</v>
          </cell>
          <cell r="B99">
            <v>171.28860388465802</v>
          </cell>
        </row>
        <row r="100">
          <cell r="A100">
            <v>37500</v>
          </cell>
          <cell r="B100">
            <v>183.06454920394361</v>
          </cell>
        </row>
        <row r="101">
          <cell r="A101">
            <v>37530</v>
          </cell>
          <cell r="B101">
            <v>206.10242818822314</v>
          </cell>
        </row>
        <row r="102">
          <cell r="A102">
            <v>37561</v>
          </cell>
          <cell r="B102">
            <v>187.99672170412333</v>
          </cell>
        </row>
        <row r="103">
          <cell r="A103">
            <v>37591</v>
          </cell>
          <cell r="B103">
            <v>186.1125061468949</v>
          </cell>
        </row>
        <row r="104">
          <cell r="A104">
            <v>37622</v>
          </cell>
          <cell r="B104">
            <v>173.48642364459332</v>
          </cell>
        </row>
        <row r="105">
          <cell r="A105">
            <v>37653</v>
          </cell>
          <cell r="B105">
            <v>179.75085215382677</v>
          </cell>
        </row>
        <row r="106">
          <cell r="A106">
            <v>37681</v>
          </cell>
          <cell r="B106">
            <v>171.49874551398153</v>
          </cell>
        </row>
        <row r="107">
          <cell r="A107">
            <v>37712</v>
          </cell>
          <cell r="B107">
            <v>153.34491841008924</v>
          </cell>
        </row>
        <row r="108">
          <cell r="A108">
            <v>37742</v>
          </cell>
          <cell r="B108">
            <v>144.21337896715227</v>
          </cell>
        </row>
        <row r="109">
          <cell r="A109">
            <v>37773</v>
          </cell>
          <cell r="B109">
            <v>141.04087345445811</v>
          </cell>
        </row>
        <row r="110">
          <cell r="A110">
            <v>37803</v>
          </cell>
          <cell r="B110">
            <v>140.74643338289272</v>
          </cell>
        </row>
        <row r="111">
          <cell r="A111">
            <v>37834</v>
          </cell>
          <cell r="B111">
            <v>146.80267112410169</v>
          </cell>
        </row>
        <row r="112">
          <cell r="A112">
            <v>37865</v>
          </cell>
          <cell r="B112">
            <v>142.26071005268159</v>
          </cell>
        </row>
        <row r="113">
          <cell r="A113">
            <v>37895</v>
          </cell>
          <cell r="B113">
            <v>138.72436269872841</v>
          </cell>
        </row>
        <row r="114">
          <cell r="A114">
            <v>37926</v>
          </cell>
          <cell r="B114">
            <v>140.4103367492217</v>
          </cell>
        </row>
        <row r="115">
          <cell r="A115">
            <v>37956</v>
          </cell>
          <cell r="B115">
            <v>140.27475557833893</v>
          </cell>
        </row>
        <row r="116">
          <cell r="A116">
            <v>37987</v>
          </cell>
          <cell r="B116">
            <v>136.14783006365914</v>
          </cell>
        </row>
        <row r="117">
          <cell r="A117">
            <v>38018</v>
          </cell>
          <cell r="B117">
            <v>139.82301811531087</v>
          </cell>
        </row>
        <row r="118">
          <cell r="A118">
            <v>38047</v>
          </cell>
          <cell r="B118">
            <v>138.92808774735013</v>
          </cell>
        </row>
        <row r="119">
          <cell r="A119">
            <v>38078</v>
          </cell>
          <cell r="B119">
            <v>138.90689643176924</v>
          </cell>
        </row>
        <row r="120">
          <cell r="A120">
            <v>38108</v>
          </cell>
          <cell r="B120">
            <v>148.18180511126099</v>
          </cell>
        </row>
        <row r="121">
          <cell r="A121">
            <v>38139</v>
          </cell>
          <cell r="B121">
            <v>149.03287307590935</v>
          </cell>
        </row>
        <row r="122">
          <cell r="A122">
            <v>38169</v>
          </cell>
          <cell r="B122">
            <v>143.11980647054961</v>
          </cell>
        </row>
        <row r="123">
          <cell r="A123">
            <v>38200</v>
          </cell>
          <cell r="B123">
            <v>140.62197051892957</v>
          </cell>
        </row>
        <row r="124">
          <cell r="A124">
            <v>38231</v>
          </cell>
          <cell r="B124">
            <v>135.21686948593833</v>
          </cell>
        </row>
        <row r="125">
          <cell r="A125">
            <v>38261</v>
          </cell>
          <cell r="B125">
            <v>133.62012621933647</v>
          </cell>
        </row>
        <row r="126">
          <cell r="A126">
            <v>38292</v>
          </cell>
          <cell r="B126">
            <v>129.54580154090672</v>
          </cell>
        </row>
        <row r="127">
          <cell r="A127">
            <v>38322</v>
          </cell>
          <cell r="B127">
            <v>124.89183671227173</v>
          </cell>
        </row>
        <row r="128">
          <cell r="A128">
            <v>38353</v>
          </cell>
          <cell r="B128">
            <v>123.28811912373965</v>
          </cell>
        </row>
        <row r="129">
          <cell r="A129">
            <v>38384</v>
          </cell>
          <cell r="B129">
            <v>118.9233465783492</v>
          </cell>
        </row>
        <row r="130">
          <cell r="A130">
            <v>38412</v>
          </cell>
          <cell r="B130">
            <v>124.03302820852416</v>
          </cell>
        </row>
        <row r="131">
          <cell r="A131">
            <v>38443</v>
          </cell>
          <cell r="B131">
            <v>118.02401393901957</v>
          </cell>
        </row>
        <row r="132">
          <cell r="A132">
            <v>38473</v>
          </cell>
          <cell r="B132">
            <v>111.64111759361889</v>
          </cell>
        </row>
        <row r="133">
          <cell r="A133">
            <v>38504</v>
          </cell>
          <cell r="B133">
            <v>109.89984892294397</v>
          </cell>
        </row>
        <row r="134">
          <cell r="A134">
            <v>38534</v>
          </cell>
          <cell r="B134">
            <v>108.30814474652173</v>
          </cell>
        </row>
        <row r="135">
          <cell r="A135">
            <v>38565</v>
          </cell>
          <cell r="B135">
            <v>108.08256417815213</v>
          </cell>
        </row>
        <row r="136">
          <cell r="A136">
            <v>38596</v>
          </cell>
          <cell r="B136">
            <v>105.86330790147512</v>
          </cell>
        </row>
        <row r="137">
          <cell r="A137">
            <v>38626</v>
          </cell>
          <cell r="B137">
            <v>103.62878570284437</v>
          </cell>
        </row>
        <row r="138">
          <cell r="A138">
            <v>38657</v>
          </cell>
          <cell r="B138">
            <v>100.16363074346475</v>
          </cell>
        </row>
        <row r="139">
          <cell r="A139">
            <v>38687</v>
          </cell>
          <cell r="B139">
            <v>102.78135287698234</v>
          </cell>
        </row>
        <row r="140">
          <cell r="A140">
            <v>38718</v>
          </cell>
          <cell r="B140">
            <v>103.13745202382465</v>
          </cell>
        </row>
        <row r="141">
          <cell r="A141">
            <v>38749</v>
          </cell>
          <cell r="B141">
            <v>97.166084677163056</v>
          </cell>
        </row>
        <row r="142">
          <cell r="A142">
            <v>38777</v>
          </cell>
          <cell r="B142">
            <v>96.849165446808001</v>
          </cell>
        </row>
        <row r="143">
          <cell r="A143">
            <v>38808</v>
          </cell>
          <cell r="B143">
            <v>96.417845238534156</v>
          </cell>
        </row>
        <row r="144">
          <cell r="A144">
            <v>38838</v>
          </cell>
          <cell r="B144">
            <v>98.981969000113651</v>
          </cell>
        </row>
        <row r="145">
          <cell r="A145">
            <v>38869</v>
          </cell>
          <cell r="B145">
            <v>102.63211581413047</v>
          </cell>
        </row>
        <row r="146">
          <cell r="A146">
            <v>38899</v>
          </cell>
          <cell r="B146">
            <v>100.05318625589426</v>
          </cell>
        </row>
        <row r="147">
          <cell r="A147">
            <v>38930</v>
          </cell>
          <cell r="B147">
            <v>98.666525128711584</v>
          </cell>
        </row>
        <row r="148">
          <cell r="A148">
            <v>38961</v>
          </cell>
          <cell r="B148">
            <v>98.585880734619764</v>
          </cell>
        </row>
        <row r="149">
          <cell r="A149">
            <v>38991</v>
          </cell>
          <cell r="B149">
            <v>96.863885835286595</v>
          </cell>
        </row>
        <row r="150">
          <cell r="A150">
            <v>39022</v>
          </cell>
          <cell r="B150">
            <v>96.775272010350633</v>
          </cell>
        </row>
        <row r="151">
          <cell r="A151">
            <v>39052</v>
          </cell>
          <cell r="B151">
            <v>95.656248406340737</v>
          </cell>
        </row>
        <row r="152">
          <cell r="A152">
            <v>39083</v>
          </cell>
          <cell r="B152">
            <v>95.425248675485477</v>
          </cell>
        </row>
        <row r="153">
          <cell r="A153">
            <v>39114</v>
          </cell>
          <cell r="B153">
            <v>93.665728329685678</v>
          </cell>
        </row>
        <row r="154">
          <cell r="A154">
            <v>39142</v>
          </cell>
          <cell r="B154">
            <v>95.980550736339382</v>
          </cell>
        </row>
        <row r="155">
          <cell r="A155">
            <v>39173</v>
          </cell>
          <cell r="B155">
            <v>91.645566328307282</v>
          </cell>
        </row>
        <row r="156">
          <cell r="A156">
            <v>39203</v>
          </cell>
          <cell r="B156">
            <v>89.721828640777289</v>
          </cell>
        </row>
        <row r="157">
          <cell r="A157">
            <v>39234</v>
          </cell>
          <cell r="B157">
            <v>87.343453745412091</v>
          </cell>
        </row>
        <row r="158">
          <cell r="A158">
            <v>39264</v>
          </cell>
          <cell r="B158">
            <v>84.89817631702546</v>
          </cell>
        </row>
        <row r="159">
          <cell r="A159">
            <v>39295</v>
          </cell>
          <cell r="B159">
            <v>88.073265318650513</v>
          </cell>
        </row>
        <row r="160">
          <cell r="A160">
            <v>39326</v>
          </cell>
          <cell r="B160">
            <v>85.179864982809136</v>
          </cell>
        </row>
        <row r="161">
          <cell r="A161">
            <v>39356</v>
          </cell>
          <cell r="B161">
            <v>80.689237772768735</v>
          </cell>
        </row>
        <row r="162">
          <cell r="A162">
            <v>39387</v>
          </cell>
          <cell r="B162">
            <v>79.46490174676309</v>
          </cell>
        </row>
        <row r="163">
          <cell r="A163">
            <v>39417</v>
          </cell>
          <cell r="B163">
            <v>79.545328482393202</v>
          </cell>
        </row>
        <row r="164">
          <cell r="A164">
            <v>39448</v>
          </cell>
          <cell r="B164">
            <v>78.977122495433477</v>
          </cell>
        </row>
        <row r="165">
          <cell r="A165">
            <v>39479</v>
          </cell>
          <cell r="B165">
            <v>76.776444255384433</v>
          </cell>
        </row>
        <row r="166">
          <cell r="A166">
            <v>39508</v>
          </cell>
          <cell r="B166">
            <v>76.162135225982226</v>
          </cell>
        </row>
        <row r="167">
          <cell r="A167">
            <v>39539</v>
          </cell>
          <cell r="B167">
            <v>75.374854106822553</v>
          </cell>
        </row>
        <row r="168">
          <cell r="A168">
            <v>39569</v>
          </cell>
          <cell r="B168">
            <v>74.163608774050346</v>
          </cell>
        </row>
        <row r="169">
          <cell r="A169">
            <v>39600</v>
          </cell>
          <cell r="B169">
            <v>72.525172529065983</v>
          </cell>
        </row>
        <row r="170">
          <cell r="A170">
            <v>39630</v>
          </cell>
          <cell r="B170">
            <v>71.241318052217792</v>
          </cell>
        </row>
        <row r="171">
          <cell r="A171">
            <v>39661</v>
          </cell>
          <cell r="B171">
            <v>71.68811127171351</v>
          </cell>
        </row>
        <row r="172">
          <cell r="A172">
            <v>39692</v>
          </cell>
          <cell r="B172">
            <v>79.698200498532174</v>
          </cell>
        </row>
        <row r="173">
          <cell r="A173">
            <v>39722</v>
          </cell>
          <cell r="B173">
            <v>94.831598078406159</v>
          </cell>
        </row>
        <row r="174">
          <cell r="A174">
            <v>39753</v>
          </cell>
          <cell r="B174">
            <v>96.665475125207948</v>
          </cell>
        </row>
        <row r="175">
          <cell r="A175">
            <v>39783</v>
          </cell>
          <cell r="B175">
            <v>100.79089494482901</v>
          </cell>
        </row>
        <row r="176">
          <cell r="A176">
            <v>39814</v>
          </cell>
          <cell r="B176">
            <v>97.144320345290964</v>
          </cell>
        </row>
        <row r="177">
          <cell r="A177">
            <v>39845</v>
          </cell>
          <cell r="B177">
            <v>97.257407971184875</v>
          </cell>
        </row>
        <row r="178">
          <cell r="A178">
            <v>39873</v>
          </cell>
          <cell r="B178">
            <v>97.358215330097124</v>
          </cell>
        </row>
        <row r="179">
          <cell r="A179">
            <v>39904</v>
          </cell>
          <cell r="B179">
            <v>92.59328330489511</v>
          </cell>
        </row>
        <row r="180">
          <cell r="A180">
            <v>39934</v>
          </cell>
          <cell r="B180">
            <v>86.350915446058252</v>
          </cell>
        </row>
        <row r="181">
          <cell r="A181">
            <v>39965</v>
          </cell>
          <cell r="B181">
            <v>82.430501496367626</v>
          </cell>
        </row>
        <row r="182">
          <cell r="A182">
            <v>39995</v>
          </cell>
          <cell r="B182">
            <v>81.062629363919584</v>
          </cell>
        </row>
        <row r="183">
          <cell r="A183">
            <v>40026</v>
          </cell>
          <cell r="B183">
            <v>77.425056399844465</v>
          </cell>
        </row>
        <row r="184">
          <cell r="A184">
            <v>40057</v>
          </cell>
          <cell r="B184">
            <v>76.244749733381525</v>
          </cell>
        </row>
        <row r="185">
          <cell r="A185">
            <v>40087</v>
          </cell>
          <cell r="B185">
            <v>76.105086898945117</v>
          </cell>
        </row>
        <row r="186">
          <cell r="A186">
            <v>40118</v>
          </cell>
          <cell r="B186">
            <v>71.938456338123444</v>
          </cell>
        </row>
        <row r="187">
          <cell r="A187">
            <v>40148</v>
          </cell>
          <cell r="B187">
            <v>72.570911461202542</v>
          </cell>
        </row>
        <row r="188">
          <cell r="A188">
            <v>40179</v>
          </cell>
          <cell r="B188">
            <v>73.474095962861171</v>
          </cell>
        </row>
        <row r="189">
          <cell r="A189">
            <v>40210</v>
          </cell>
          <cell r="B189">
            <v>74.984655807329531</v>
          </cell>
        </row>
        <row r="190">
          <cell r="A190">
            <v>40238</v>
          </cell>
          <cell r="B190">
            <v>73.093933897404199</v>
          </cell>
        </row>
        <row r="191">
          <cell r="A191">
            <v>40269</v>
          </cell>
          <cell r="B191">
            <v>71.676585188357123</v>
          </cell>
        </row>
        <row r="192">
          <cell r="A192">
            <v>40299</v>
          </cell>
          <cell r="B192">
            <v>73.663527815704128</v>
          </cell>
        </row>
        <row r="193">
          <cell r="A193">
            <v>40330</v>
          </cell>
          <cell r="B193">
            <v>73.319682357257918</v>
          </cell>
        </row>
        <row r="194">
          <cell r="A194">
            <v>40360</v>
          </cell>
          <cell r="B194">
            <v>71.773184032929123</v>
          </cell>
        </row>
        <row r="195">
          <cell r="A195">
            <v>40391</v>
          </cell>
          <cell r="B195">
            <v>70.6408669171431</v>
          </cell>
        </row>
        <row r="196">
          <cell r="A196">
            <v>40422</v>
          </cell>
          <cell r="B196">
            <v>69.559916549851579</v>
          </cell>
        </row>
        <row r="197">
          <cell r="A197">
            <v>40452</v>
          </cell>
          <cell r="B197">
            <v>67.712287841264498</v>
          </cell>
        </row>
        <row r="198">
          <cell r="A198">
            <v>40483</v>
          </cell>
          <cell r="B198">
            <v>68.372374197852437</v>
          </cell>
        </row>
        <row r="199">
          <cell r="A199">
            <v>40513</v>
          </cell>
          <cell r="B199">
            <v>67.258635411583086</v>
          </cell>
        </row>
        <row r="200">
          <cell r="A200">
            <v>40544</v>
          </cell>
          <cell r="B200">
            <v>66.238916420940456</v>
          </cell>
        </row>
        <row r="201">
          <cell r="A201">
            <v>40575</v>
          </cell>
          <cell r="B201">
            <v>65.827311231540023</v>
          </cell>
        </row>
        <row r="202">
          <cell r="A202">
            <v>40603</v>
          </cell>
          <cell r="B202">
            <v>65.597111862624672</v>
          </cell>
        </row>
        <row r="203">
          <cell r="A203">
            <v>40634</v>
          </cell>
          <cell r="B203">
            <v>62.659294746955602</v>
          </cell>
        </row>
        <row r="204">
          <cell r="A204">
            <v>40664</v>
          </cell>
          <cell r="B204">
            <v>63.897449452996149</v>
          </cell>
        </row>
        <row r="205">
          <cell r="A205">
            <v>40695</v>
          </cell>
          <cell r="B205">
            <v>62.501239161983186</v>
          </cell>
        </row>
        <row r="206">
          <cell r="A206">
            <v>40725</v>
          </cell>
          <cell r="B206">
            <v>61.533420162580043</v>
          </cell>
        </row>
        <row r="207">
          <cell r="A207">
            <v>40756</v>
          </cell>
          <cell r="B207">
            <v>62.768241877117447</v>
          </cell>
        </row>
        <row r="208">
          <cell r="A208">
            <v>40787</v>
          </cell>
          <cell r="B208">
            <v>68.544496779096107</v>
          </cell>
        </row>
        <row r="209">
          <cell r="A209">
            <v>40817</v>
          </cell>
          <cell r="B209">
            <v>69.003631528202149</v>
          </cell>
        </row>
        <row r="210">
          <cell r="A210">
            <v>40848</v>
          </cell>
          <cell r="B210">
            <v>69.296512354494524</v>
          </cell>
        </row>
        <row r="211">
          <cell r="A211">
            <v>40878</v>
          </cell>
          <cell r="B211">
            <v>70.542594555647796</v>
          </cell>
        </row>
        <row r="212">
          <cell r="A212">
            <v>40909</v>
          </cell>
          <cell r="B212">
            <v>68.660484563766062</v>
          </cell>
        </row>
        <row r="213">
          <cell r="A213">
            <v>40940</v>
          </cell>
          <cell r="B213">
            <v>65.92535908789678</v>
          </cell>
        </row>
        <row r="214">
          <cell r="A214">
            <v>40969</v>
          </cell>
          <cell r="B214">
            <v>69.283288208937066</v>
          </cell>
        </row>
        <row r="215">
          <cell r="A215">
            <v>41000</v>
          </cell>
          <cell r="B215">
            <v>71.323092164911898</v>
          </cell>
        </row>
        <row r="216">
          <cell r="A216">
            <v>41030</v>
          </cell>
          <cell r="B216">
            <v>75.979963696371968</v>
          </cell>
        </row>
        <row r="217">
          <cell r="A217">
            <v>41061</v>
          </cell>
          <cell r="B217">
            <v>78.107557317178703</v>
          </cell>
        </row>
        <row r="218">
          <cell r="A218">
            <v>41091</v>
          </cell>
          <cell r="B218">
            <v>76.970872230792054</v>
          </cell>
        </row>
        <row r="219">
          <cell r="A219">
            <v>41122</v>
          </cell>
          <cell r="B219">
            <v>77.079325225108107</v>
          </cell>
        </row>
        <row r="220">
          <cell r="A220">
            <v>41153</v>
          </cell>
          <cell r="B220">
            <v>76.937938997250669</v>
          </cell>
        </row>
        <row r="221">
          <cell r="A221">
            <v>41183</v>
          </cell>
          <cell r="B221">
            <v>76.550780539592026</v>
          </cell>
        </row>
        <row r="222">
          <cell r="A222">
            <v>41214</v>
          </cell>
          <cell r="B222">
            <v>77.033519952344577</v>
          </cell>
        </row>
        <row r="223">
          <cell r="A223">
            <v>41244</v>
          </cell>
          <cell r="B223">
            <v>76.735535442866308</v>
          </cell>
        </row>
        <row r="224">
          <cell r="A224">
            <v>41275</v>
          </cell>
          <cell r="B224">
            <v>74.610773657283303</v>
          </cell>
        </row>
        <row r="225">
          <cell r="A225">
            <v>41306</v>
          </cell>
          <cell r="B225">
            <v>72.660401768294136</v>
          </cell>
        </row>
        <row r="226">
          <cell r="A226">
            <v>41334</v>
          </cell>
          <cell r="B226">
            <v>72.853808966041001</v>
          </cell>
        </row>
        <row r="227">
          <cell r="A227">
            <v>41365</v>
          </cell>
          <cell r="B227">
            <v>73.074901477614432</v>
          </cell>
        </row>
        <row r="228">
          <cell r="A228">
            <v>41395</v>
          </cell>
          <cell r="B228">
            <v>74.255954999769742</v>
          </cell>
        </row>
        <row r="229">
          <cell r="A229">
            <v>41426</v>
          </cell>
          <cell r="B229">
            <v>79.108226841699363</v>
          </cell>
        </row>
        <row r="230">
          <cell r="A230">
            <v>41456</v>
          </cell>
          <cell r="B230">
            <v>82.743564884812898</v>
          </cell>
        </row>
        <row r="231">
          <cell r="A231">
            <v>41487</v>
          </cell>
          <cell r="B231">
            <v>85.199970577099748</v>
          </cell>
        </row>
        <row r="232">
          <cell r="A232">
            <v>41518</v>
          </cell>
          <cell r="B232">
            <v>82.355803134422644</v>
          </cell>
        </row>
        <row r="233">
          <cell r="A233">
            <v>41548</v>
          </cell>
          <cell r="B233">
            <v>78.735604291375793</v>
          </cell>
        </row>
        <row r="234">
          <cell r="A234">
            <v>41579</v>
          </cell>
          <cell r="B234">
            <v>81.978095717691701</v>
          </cell>
        </row>
        <row r="235">
          <cell r="A235">
            <v>41609</v>
          </cell>
          <cell r="B235">
            <v>83.003736671608692</v>
          </cell>
        </row>
        <row r="236">
          <cell r="A236">
            <v>41640</v>
          </cell>
          <cell r="B236">
            <v>84.030045611996442</v>
          </cell>
        </row>
        <row r="237">
          <cell r="A237">
            <v>41671</v>
          </cell>
          <cell r="B237">
            <v>84.802873747218371</v>
          </cell>
        </row>
        <row r="238">
          <cell r="A238">
            <v>41699</v>
          </cell>
          <cell r="B238">
            <v>81.6900737838438</v>
          </cell>
        </row>
        <row r="239">
          <cell r="A239">
            <v>41730</v>
          </cell>
          <cell r="B239">
            <v>78.135475153817694</v>
          </cell>
        </row>
        <row r="240">
          <cell r="A240">
            <v>41760</v>
          </cell>
          <cell r="B240">
            <v>77.652921023873233</v>
          </cell>
        </row>
        <row r="241">
          <cell r="A241">
            <v>41791</v>
          </cell>
          <cell r="B241">
            <v>77.997242728837975</v>
          </cell>
        </row>
        <row r="242">
          <cell r="A242">
            <v>41821</v>
          </cell>
          <cell r="B242">
            <v>77.564489631305534</v>
          </cell>
        </row>
        <row r="243">
          <cell r="A243">
            <v>41852</v>
          </cell>
          <cell r="B243">
            <v>78.729982346637485</v>
          </cell>
        </row>
        <row r="244">
          <cell r="A244">
            <v>41883</v>
          </cell>
          <cell r="B244">
            <v>80.574003759960021</v>
          </cell>
        </row>
        <row r="245">
          <cell r="A245">
            <v>41913</v>
          </cell>
          <cell r="B245">
            <v>85.015522028040223</v>
          </cell>
        </row>
        <row r="246">
          <cell r="A246">
            <v>41944</v>
          </cell>
          <cell r="B246">
            <v>86.431211382979029</v>
          </cell>
        </row>
        <row r="247">
          <cell r="A247">
            <v>41974</v>
          </cell>
          <cell r="B247">
            <v>88.448622179815175</v>
          </cell>
        </row>
        <row r="248">
          <cell r="A248">
            <v>42005</v>
          </cell>
          <cell r="B248">
            <v>86.809516882805653</v>
          </cell>
        </row>
        <row r="249">
          <cell r="A249">
            <v>42036</v>
          </cell>
          <cell r="B249">
            <v>92.103714569043305</v>
          </cell>
        </row>
        <row r="250">
          <cell r="A250">
            <v>42064</v>
          </cell>
          <cell r="B250">
            <v>101.90265814958437</v>
          </cell>
        </row>
        <row r="251">
          <cell r="A251">
            <v>42095</v>
          </cell>
          <cell r="B251">
            <v>98.38918603852359</v>
          </cell>
        </row>
        <row r="252">
          <cell r="A252">
            <v>42125</v>
          </cell>
          <cell r="B252">
            <v>98.75100992415102</v>
          </cell>
        </row>
        <row r="253">
          <cell r="A253">
            <v>42156</v>
          </cell>
          <cell r="B253">
            <v>99.887205155596192</v>
          </cell>
        </row>
        <row r="254">
          <cell r="A254">
            <v>42186</v>
          </cell>
          <cell r="B254">
            <v>102.82581267302277</v>
          </cell>
        </row>
        <row r="255">
          <cell r="A255">
            <v>42217</v>
          </cell>
          <cell r="B255">
            <v>111.6604939350876</v>
          </cell>
        </row>
        <row r="256">
          <cell r="A256">
            <v>42248</v>
          </cell>
          <cell r="B256">
            <v>123.22386052835144</v>
          </cell>
        </row>
        <row r="257">
          <cell r="A257">
            <v>42278</v>
          </cell>
          <cell r="B257">
            <v>121.32270047601195</v>
          </cell>
        </row>
        <row r="258">
          <cell r="A258">
            <v>42309</v>
          </cell>
          <cell r="B258">
            <v>116.68200713086937</v>
          </cell>
        </row>
        <row r="259">
          <cell r="A259">
            <v>42339</v>
          </cell>
          <cell r="B259">
            <v>118.10063423657094</v>
          </cell>
        </row>
        <row r="260">
          <cell r="A260">
            <v>42370</v>
          </cell>
          <cell r="B260">
            <v>122.30774135420249</v>
          </cell>
        </row>
        <row r="261">
          <cell r="A261">
            <v>42401</v>
          </cell>
          <cell r="B261">
            <v>118.93961283405734</v>
          </cell>
        </row>
        <row r="262">
          <cell r="A262">
            <v>42430</v>
          </cell>
          <cell r="B262">
            <v>110.87078387399396</v>
          </cell>
        </row>
        <row r="263">
          <cell r="A263">
            <v>42461</v>
          </cell>
          <cell r="B263">
            <v>106.61779266119048</v>
          </cell>
        </row>
        <row r="264">
          <cell r="A264">
            <v>42491</v>
          </cell>
          <cell r="B264">
            <v>105.45906755574927</v>
          </cell>
        </row>
        <row r="265">
          <cell r="A265">
            <v>42522</v>
          </cell>
          <cell r="B265">
            <v>101.9949971489668</v>
          </cell>
        </row>
        <row r="266">
          <cell r="A266">
            <v>42552</v>
          </cell>
          <cell r="B266">
            <v>96.876511913206173</v>
          </cell>
        </row>
        <row r="267">
          <cell r="A267">
            <v>42583</v>
          </cell>
          <cell r="B267">
            <v>94.569554174738926</v>
          </cell>
        </row>
        <row r="268">
          <cell r="A268">
            <v>42614</v>
          </cell>
          <cell r="B268">
            <v>96.104691033557089</v>
          </cell>
        </row>
        <row r="269">
          <cell r="A269">
            <v>42644</v>
          </cell>
          <cell r="B269">
            <v>93.894356771599803</v>
          </cell>
        </row>
        <row r="270">
          <cell r="A270">
            <v>42675</v>
          </cell>
          <cell r="B270">
            <v>98.140004667696942</v>
          </cell>
        </row>
        <row r="271">
          <cell r="A271">
            <v>42705</v>
          </cell>
          <cell r="B271">
            <v>98.195070963436891</v>
          </cell>
        </row>
        <row r="272">
          <cell r="A272">
            <v>42736</v>
          </cell>
          <cell r="B272">
            <v>93.863410006584402</v>
          </cell>
        </row>
        <row r="273">
          <cell r="A273">
            <v>42767</v>
          </cell>
          <cell r="B273">
            <v>91.126638262987854</v>
          </cell>
        </row>
        <row r="274">
          <cell r="A274">
            <v>42795</v>
          </cell>
          <cell r="B274">
            <v>91.656813655761013</v>
          </cell>
        </row>
        <row r="275">
          <cell r="A275">
            <v>42826</v>
          </cell>
          <cell r="B275">
            <v>92.047915482954551</v>
          </cell>
        </row>
        <row r="276">
          <cell r="A276">
            <v>42856</v>
          </cell>
          <cell r="B276">
            <v>94</v>
          </cell>
        </row>
        <row r="277">
          <cell r="A277">
            <v>42887</v>
          </cell>
          <cell r="B277">
            <v>96.810047897817967</v>
          </cell>
        </row>
        <row r="278">
          <cell r="A278">
            <v>42917</v>
          </cell>
          <cell r="B278">
            <v>93.9</v>
          </cell>
        </row>
        <row r="279">
          <cell r="A279">
            <v>42948</v>
          </cell>
          <cell r="B279">
            <v>92.4</v>
          </cell>
        </row>
        <row r="280">
          <cell r="A280">
            <v>42979</v>
          </cell>
          <cell r="B280">
            <v>92.3</v>
          </cell>
        </row>
        <row r="281">
          <cell r="A281">
            <v>43009</v>
          </cell>
          <cell r="B281">
            <v>93.5</v>
          </cell>
        </row>
        <row r="282">
          <cell r="A282">
            <v>43040</v>
          </cell>
          <cell r="B282">
            <v>95.2</v>
          </cell>
        </row>
        <row r="283">
          <cell r="A283">
            <v>43070</v>
          </cell>
          <cell r="B283">
            <v>95.7</v>
          </cell>
        </row>
        <row r="284">
          <cell r="A284">
            <v>43101</v>
          </cell>
          <cell r="B284">
            <v>93.555533320056696</v>
          </cell>
        </row>
        <row r="285">
          <cell r="A285">
            <v>43132</v>
          </cell>
          <cell r="B285">
            <v>94.603809106375863</v>
          </cell>
        </row>
        <row r="286">
          <cell r="A286">
            <v>43160</v>
          </cell>
          <cell r="B286">
            <v>95.845573489487762</v>
          </cell>
        </row>
        <row r="287">
          <cell r="A287">
            <v>43191</v>
          </cell>
          <cell r="B287">
            <v>99.788474267383492</v>
          </cell>
        </row>
        <row r="288">
          <cell r="A288">
            <v>43221</v>
          </cell>
          <cell r="B288">
            <v>106.49567365148685</v>
          </cell>
        </row>
        <row r="289">
          <cell r="A289">
            <v>43252</v>
          </cell>
          <cell r="B289">
            <v>109.3288316438464</v>
          </cell>
        </row>
        <row r="290">
          <cell r="A290">
            <v>43282</v>
          </cell>
          <cell r="B290">
            <v>110.57473675889294</v>
          </cell>
        </row>
        <row r="291">
          <cell r="A291">
            <v>43313</v>
          </cell>
          <cell r="B291">
            <v>113.66027054294368</v>
          </cell>
        </row>
        <row r="292">
          <cell r="A292">
            <v>43344</v>
          </cell>
          <cell r="B292">
            <v>118.6329615744238</v>
          </cell>
        </row>
        <row r="293">
          <cell r="A293">
            <v>43374</v>
          </cell>
          <cell r="B293">
            <v>108.01610361150144</v>
          </cell>
        </row>
        <row r="294">
          <cell r="A294">
            <v>43405</v>
          </cell>
          <cell r="B294">
            <v>108.67476105711069</v>
          </cell>
        </row>
        <row r="295">
          <cell r="A295">
            <v>43435</v>
          </cell>
          <cell r="B295">
            <v>111.00500591543248</v>
          </cell>
        </row>
        <row r="296">
          <cell r="A296">
            <v>43466</v>
          </cell>
          <cell r="B296">
            <v>106.75554685990339</v>
          </cell>
        </row>
        <row r="297">
          <cell r="A297">
            <v>43497</v>
          </cell>
          <cell r="B297">
            <v>106.22030232528004</v>
          </cell>
        </row>
        <row r="298">
          <cell r="A298">
            <v>43525</v>
          </cell>
          <cell r="B298">
            <v>109.54222062441838</v>
          </cell>
        </row>
        <row r="299">
          <cell r="A299">
            <v>43556</v>
          </cell>
          <cell r="B299">
            <v>110.90730380774805</v>
          </cell>
        </row>
        <row r="300">
          <cell r="A300">
            <v>43586</v>
          </cell>
          <cell r="B300">
            <v>114.02264770967979</v>
          </cell>
        </row>
        <row r="301">
          <cell r="A301">
            <v>43617</v>
          </cell>
          <cell r="B301">
            <v>109.94567027516081</v>
          </cell>
        </row>
        <row r="302">
          <cell r="A302">
            <v>43647</v>
          </cell>
          <cell r="B302">
            <v>107.66276898994278</v>
          </cell>
        </row>
        <row r="303">
          <cell r="A303">
            <v>43678</v>
          </cell>
          <cell r="B303">
            <v>114.39217265722607</v>
          </cell>
        </row>
        <row r="304">
          <cell r="A304">
            <v>43709</v>
          </cell>
          <cell r="B304">
            <v>117.39547953139818</v>
          </cell>
        </row>
        <row r="305">
          <cell r="A305">
            <v>43739</v>
          </cell>
          <cell r="B305">
            <v>116.56160523417414</v>
          </cell>
        </row>
        <row r="306">
          <cell r="A306">
            <v>43770</v>
          </cell>
          <cell r="B306">
            <v>117.83701872808621</v>
          </cell>
        </row>
        <row r="307">
          <cell r="A307">
            <v>43800</v>
          </cell>
          <cell r="B307">
            <v>115.08710224619331</v>
          </cell>
        </row>
        <row r="308">
          <cell r="A308">
            <v>43831</v>
          </cell>
          <cell r="B308">
            <v>116.41011339893146</v>
          </cell>
        </row>
        <row r="309">
          <cell r="A309">
            <v>43862</v>
          </cell>
          <cell r="B309">
            <v>121.85811901236512</v>
          </cell>
        </row>
        <row r="310">
          <cell r="A310">
            <v>43891</v>
          </cell>
          <cell r="B310">
            <v>136.94992429045655</v>
          </cell>
        </row>
        <row r="311">
          <cell r="A311">
            <v>43922</v>
          </cell>
          <cell r="B311">
            <v>149.80088961211649</v>
          </cell>
        </row>
        <row r="312">
          <cell r="A312">
            <v>43952</v>
          </cell>
          <cell r="B312">
            <v>159.34749440025644</v>
          </cell>
        </row>
        <row r="313">
          <cell r="A313">
            <v>43983</v>
          </cell>
          <cell r="B313">
            <v>146.91773804403192</v>
          </cell>
        </row>
        <row r="314">
          <cell r="A314">
            <v>44013</v>
          </cell>
          <cell r="B314">
            <v>149.15319354090406</v>
          </cell>
        </row>
        <row r="315">
          <cell r="A315">
            <v>44044</v>
          </cell>
          <cell r="B315">
            <v>153.56290617958675</v>
          </cell>
        </row>
        <row r="316">
          <cell r="A316">
            <v>44075</v>
          </cell>
          <cell r="B316">
            <v>149.85233114853457</v>
          </cell>
        </row>
        <row r="317">
          <cell r="A317">
            <v>44105</v>
          </cell>
          <cell r="B317">
            <v>154.77951736482251</v>
          </cell>
        </row>
        <row r="318">
          <cell r="A318">
            <v>44136</v>
          </cell>
          <cell r="B318">
            <v>148.5758645842061</v>
          </cell>
        </row>
        <row r="319">
          <cell r="A319">
            <v>44166</v>
          </cell>
          <cell r="B319">
            <v>139.9345129272198</v>
          </cell>
        </row>
        <row r="320">
          <cell r="A320">
            <v>44197</v>
          </cell>
          <cell r="B320">
            <v>145.75829806610355</v>
          </cell>
        </row>
        <row r="321">
          <cell r="A321">
            <v>44228</v>
          </cell>
          <cell r="B321">
            <v>146.34457727630078</v>
          </cell>
        </row>
        <row r="322">
          <cell r="A322">
            <v>44256</v>
          </cell>
          <cell r="B322">
            <v>151.20650373967416</v>
          </cell>
        </row>
        <row r="323">
          <cell r="A323">
            <v>44287</v>
          </cell>
          <cell r="B323">
            <v>148.40558633114668</v>
          </cell>
        </row>
        <row r="324">
          <cell r="A324">
            <v>44317</v>
          </cell>
          <cell r="B324">
            <v>133.77245851092428</v>
          </cell>
        </row>
        <row r="325">
          <cell r="A325">
            <v>44348</v>
          </cell>
          <cell r="B325">
            <v>133.13978449897746</v>
          </cell>
        </row>
        <row r="326">
          <cell r="A326">
            <v>44378</v>
          </cell>
          <cell r="B326">
            <v>135.88432282589369</v>
          </cell>
        </row>
        <row r="327">
          <cell r="A327">
            <v>44409</v>
          </cell>
          <cell r="B327">
            <v>138.16622125263746</v>
          </cell>
        </row>
        <row r="328">
          <cell r="A328">
            <v>44440</v>
          </cell>
          <cell r="B328">
            <v>138.43788239709031</v>
          </cell>
        </row>
        <row r="329">
          <cell r="A329">
            <v>44470</v>
          </cell>
          <cell r="B329">
            <v>144.61973176044907</v>
          </cell>
        </row>
        <row r="330">
          <cell r="A330">
            <v>44501</v>
          </cell>
          <cell r="B330">
            <v>145.030299002406</v>
          </cell>
        </row>
        <row r="331">
          <cell r="A331">
            <v>44531</v>
          </cell>
          <cell r="B331">
            <v>147.13297181396607</v>
          </cell>
        </row>
        <row r="332">
          <cell r="A332">
            <v>44562</v>
          </cell>
          <cell r="B332">
            <v>146.64761404294836</v>
          </cell>
        </row>
        <row r="333">
          <cell r="A333">
            <v>44593</v>
          </cell>
          <cell r="B333">
            <v>137.571861409836</v>
          </cell>
        </row>
        <row r="334">
          <cell r="A334">
            <v>44621</v>
          </cell>
          <cell r="B334">
            <v>131.16196676791787</v>
          </cell>
        </row>
        <row r="335">
          <cell r="A335">
            <v>44652</v>
          </cell>
          <cell r="B335">
            <v>124.98481786123354</v>
          </cell>
        </row>
        <row r="336">
          <cell r="A336">
            <v>44682</v>
          </cell>
          <cell r="B336">
            <v>130.97978774980328</v>
          </cell>
        </row>
        <row r="337">
          <cell r="A337">
            <v>44713</v>
          </cell>
          <cell r="B337">
            <v>134.40160877627312</v>
          </cell>
        </row>
        <row r="338">
          <cell r="A338">
            <v>44743</v>
          </cell>
          <cell r="B338">
            <v>143.85049084073333</v>
          </cell>
        </row>
        <row r="339">
          <cell r="A339">
            <v>44774</v>
          </cell>
          <cell r="B339">
            <v>138.27579295771966</v>
          </cell>
        </row>
        <row r="340">
          <cell r="A340">
            <v>44805</v>
          </cell>
          <cell r="B340">
            <v>141.50727787245253</v>
          </cell>
        </row>
        <row r="341">
          <cell r="A341">
            <v>44835</v>
          </cell>
          <cell r="B341">
            <v>141.60781373290416</v>
          </cell>
        </row>
        <row r="342">
          <cell r="A342">
            <v>44866</v>
          </cell>
          <cell r="B342">
            <v>141.63390384508008</v>
          </cell>
        </row>
        <row r="343">
          <cell r="A343">
            <v>44896</v>
          </cell>
          <cell r="B343">
            <v>139.53211859588433</v>
          </cell>
        </row>
        <row r="344">
          <cell r="A344">
            <v>44927</v>
          </cell>
          <cell r="B344">
            <v>138.64068935298187</v>
          </cell>
        </row>
        <row r="345">
          <cell r="A345">
            <v>44958</v>
          </cell>
          <cell r="B345">
            <v>137.48253073656383</v>
          </cell>
        </row>
        <row r="346">
          <cell r="A346">
            <v>44986</v>
          </cell>
          <cell r="B346">
            <v>138.01958892120936</v>
          </cell>
        </row>
        <row r="347">
          <cell r="A347">
            <v>45017</v>
          </cell>
          <cell r="B347">
            <v>132.80335861014584</v>
          </cell>
        </row>
        <row r="348">
          <cell r="A348">
            <v>45047</v>
          </cell>
          <cell r="B348">
            <v>131.85593247012906</v>
          </cell>
        </row>
        <row r="349">
          <cell r="A349">
            <v>45078</v>
          </cell>
          <cell r="B349">
            <v>128.89992595902046</v>
          </cell>
        </row>
        <row r="350">
          <cell r="A350">
            <v>45108</v>
          </cell>
          <cell r="B350">
            <v>127.64214292622195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AF89-C803-4660-A3CA-12274712895E}">
  <dimension ref="B1:L43"/>
  <sheetViews>
    <sheetView showGridLines="0" zoomScaleNormal="100" workbookViewId="0">
      <selection activeCell="X30" sqref="X30"/>
    </sheetView>
  </sheetViews>
  <sheetFormatPr defaultColWidth="9.109375" defaultRowHeight="13.2" x14ac:dyDescent="0.25"/>
  <cols>
    <col min="1" max="1" width="9.109375" style="38"/>
    <col min="2" max="2" width="19.33203125" style="38" customWidth="1"/>
    <col min="3" max="12" width="8.44140625" style="38" customWidth="1"/>
    <col min="13" max="16384" width="9.109375" style="38"/>
  </cols>
  <sheetData>
    <row r="1" spans="2:12" ht="17.25" customHeight="1" x14ac:dyDescent="0.25"/>
    <row r="2" spans="2:12" x14ac:dyDescent="0.25">
      <c r="B2" s="39" t="s">
        <v>110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2" s="43" customFormat="1" ht="20.100000000000001" customHeight="1" x14ac:dyDescent="0.25">
      <c r="B3" s="41" t="s">
        <v>2</v>
      </c>
      <c r="C3" s="42">
        <v>1991</v>
      </c>
      <c r="D3" s="42">
        <v>1992</v>
      </c>
      <c r="E3" s="42">
        <v>1993</v>
      </c>
      <c r="F3" s="42">
        <v>1994</v>
      </c>
      <c r="G3" s="42">
        <v>1995</v>
      </c>
      <c r="H3" s="42">
        <v>1996</v>
      </c>
      <c r="I3" s="42">
        <v>1997</v>
      </c>
      <c r="J3" s="42">
        <v>1998</v>
      </c>
      <c r="K3" s="42">
        <v>1999</v>
      </c>
      <c r="L3" s="42">
        <v>2000</v>
      </c>
    </row>
    <row r="4" spans="2:12" s="43" customFormat="1" ht="20.100000000000001" customHeight="1" x14ac:dyDescent="0.25">
      <c r="B4" s="67" t="s">
        <v>157</v>
      </c>
      <c r="C4" s="68">
        <v>2.88</v>
      </c>
      <c r="D4" s="68">
        <v>3.45</v>
      </c>
      <c r="E4" s="68">
        <v>2.98</v>
      </c>
      <c r="F4" s="68">
        <v>3.96</v>
      </c>
      <c r="G4" s="68">
        <v>4.8</v>
      </c>
      <c r="H4" s="68">
        <v>3.03</v>
      </c>
      <c r="I4" s="68">
        <v>3.07</v>
      </c>
      <c r="J4" s="68">
        <v>6.45</v>
      </c>
      <c r="K4" s="68">
        <v>3.85</v>
      </c>
      <c r="L4" s="68">
        <v>4.26</v>
      </c>
    </row>
    <row r="5" spans="2:12" s="43" customFormat="1" ht="20.100000000000001" customHeight="1" x14ac:dyDescent="0.25">
      <c r="B5" s="41" t="s">
        <v>158</v>
      </c>
      <c r="C5" s="69">
        <v>0.16999999999999993</v>
      </c>
      <c r="D5" s="69">
        <v>1.8800000000000001</v>
      </c>
      <c r="E5" s="69">
        <v>0.79</v>
      </c>
      <c r="F5" s="69">
        <v>-1.25</v>
      </c>
      <c r="G5" s="69">
        <v>4.5599999999999996</v>
      </c>
      <c r="H5" s="69">
        <v>3.1199999999999997</v>
      </c>
      <c r="I5" s="69">
        <v>3.94</v>
      </c>
      <c r="J5" s="69">
        <v>6.44</v>
      </c>
      <c r="K5" s="69">
        <v>1</v>
      </c>
      <c r="L5" s="69">
        <v>1.0699999999999998</v>
      </c>
    </row>
    <row r="6" spans="2:12" ht="17.100000000000001" customHeight="1" x14ac:dyDescent="0.25">
      <c r="B6" s="38" t="s">
        <v>155</v>
      </c>
      <c r="C6" s="44" t="s">
        <v>111</v>
      </c>
      <c r="D6" s="44" t="s">
        <v>111</v>
      </c>
      <c r="E6" s="44" t="s">
        <v>111</v>
      </c>
      <c r="F6" s="44" t="s">
        <v>111</v>
      </c>
      <c r="G6" s="44">
        <f t="shared" ref="G6:L6" si="0">G7-G8</f>
        <v>6.54</v>
      </c>
      <c r="H6" s="44">
        <f t="shared" si="0"/>
        <v>5.2700000000000005</v>
      </c>
      <c r="I6" s="44">
        <f t="shared" si="0"/>
        <v>5.42</v>
      </c>
      <c r="J6" s="44">
        <f t="shared" si="0"/>
        <v>6.8100000000000005</v>
      </c>
      <c r="K6" s="44">
        <f t="shared" si="0"/>
        <v>5.17</v>
      </c>
      <c r="L6" s="44">
        <f t="shared" si="0"/>
        <v>3.3199999999999985</v>
      </c>
    </row>
    <row r="7" spans="2:12" ht="17.100000000000001" customHeight="1" x14ac:dyDescent="0.25">
      <c r="B7" s="38" t="s">
        <v>37</v>
      </c>
      <c r="C7" s="44" t="s">
        <v>111</v>
      </c>
      <c r="D7" s="44" t="s">
        <v>111</v>
      </c>
      <c r="E7" s="44" t="s">
        <v>111</v>
      </c>
      <c r="F7" s="44" t="s">
        <v>111</v>
      </c>
      <c r="G7" s="44">
        <v>6.78</v>
      </c>
      <c r="H7" s="44">
        <v>5.1800000000000006</v>
      </c>
      <c r="I7" s="44">
        <v>4.55</v>
      </c>
      <c r="J7" s="44">
        <v>6.82</v>
      </c>
      <c r="K7" s="44">
        <v>8.02</v>
      </c>
      <c r="L7" s="44">
        <v>6.5099999999999989</v>
      </c>
    </row>
    <row r="8" spans="2:12" ht="17.100000000000001" customHeight="1" x14ac:dyDescent="0.25">
      <c r="B8" s="40" t="s">
        <v>30</v>
      </c>
      <c r="C8" s="45">
        <f>SUM(C9:C11)</f>
        <v>2.71</v>
      </c>
      <c r="D8" s="45">
        <f>SUM(D9:D11)</f>
        <v>1.57</v>
      </c>
      <c r="E8" s="45">
        <f>SUM(E9:E11)</f>
        <v>2.1900000000000004</v>
      </c>
      <c r="F8" s="45">
        <f>SUM(F9:F11)</f>
        <v>5.2099999999999991</v>
      </c>
      <c r="G8" s="45">
        <f t="shared" ref="G8:L8" si="1">SUM(G9:G11)</f>
        <v>0.23999999999999994</v>
      </c>
      <c r="H8" s="45">
        <f t="shared" si="1"/>
        <v>-9.0000000000000011E-2</v>
      </c>
      <c r="I8" s="45">
        <f t="shared" si="1"/>
        <v>-0.87000000000000011</v>
      </c>
      <c r="J8" s="45">
        <f t="shared" si="1"/>
        <v>1.0000000000000009E-2</v>
      </c>
      <c r="K8" s="45">
        <f t="shared" si="1"/>
        <v>2.85</v>
      </c>
      <c r="L8" s="45">
        <f t="shared" si="1"/>
        <v>3.1900000000000004</v>
      </c>
    </row>
    <row r="9" spans="2:12" ht="17.100000000000001" customHeight="1" x14ac:dyDescent="0.25">
      <c r="B9" s="38" t="s">
        <v>112</v>
      </c>
      <c r="C9" s="44">
        <v>0.98</v>
      </c>
      <c r="D9" s="44">
        <v>1.1000000000000001</v>
      </c>
      <c r="E9" s="44">
        <v>0.81</v>
      </c>
      <c r="F9" s="44">
        <v>3.25</v>
      </c>
      <c r="G9" s="44">
        <v>0.47</v>
      </c>
      <c r="H9" s="44">
        <v>0.33999999999999997</v>
      </c>
      <c r="I9" s="44">
        <v>-0.24999999999999997</v>
      </c>
      <c r="J9" s="44">
        <v>0.5</v>
      </c>
      <c r="K9" s="44">
        <v>2.08</v>
      </c>
      <c r="L9" s="44">
        <v>1.7000000000000002</v>
      </c>
    </row>
    <row r="10" spans="2:12" ht="17.100000000000001" customHeight="1" x14ac:dyDescent="0.25">
      <c r="B10" s="38" t="s">
        <v>113</v>
      </c>
      <c r="C10" s="44">
        <v>1.4</v>
      </c>
      <c r="D10" s="44">
        <v>0.06</v>
      </c>
      <c r="E10" s="44">
        <v>0.62</v>
      </c>
      <c r="F10" s="44">
        <v>0.77</v>
      </c>
      <c r="G10" s="44">
        <v>-0.16</v>
      </c>
      <c r="H10" s="44">
        <v>-0.5</v>
      </c>
      <c r="I10" s="44">
        <v>-0.67</v>
      </c>
      <c r="J10" s="44">
        <v>-0.16999999999999998</v>
      </c>
      <c r="K10" s="44">
        <v>0.2</v>
      </c>
      <c r="L10" s="44">
        <v>0.5</v>
      </c>
    </row>
    <row r="11" spans="2:12" ht="17.100000000000001" customHeight="1" x14ac:dyDescent="0.25">
      <c r="B11" s="40" t="s">
        <v>114</v>
      </c>
      <c r="C11" s="45">
        <v>0.33</v>
      </c>
      <c r="D11" s="45">
        <v>0.41</v>
      </c>
      <c r="E11" s="45">
        <v>0.76</v>
      </c>
      <c r="F11" s="45">
        <v>1.19</v>
      </c>
      <c r="G11" s="45">
        <v>-6.9999999999999993E-2</v>
      </c>
      <c r="H11" s="45">
        <v>7.0000000000000021E-2</v>
      </c>
      <c r="I11" s="45">
        <v>4.9999999999999975E-2</v>
      </c>
      <c r="J11" s="45">
        <v>-0.32</v>
      </c>
      <c r="K11" s="45">
        <v>0.56999999999999995</v>
      </c>
      <c r="L11" s="45">
        <v>0.99</v>
      </c>
    </row>
    <row r="12" spans="2:12" ht="24.9" customHeight="1" x14ac:dyDescent="0.25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2:12" s="43" customFormat="1" ht="20.100000000000001" customHeight="1" x14ac:dyDescent="0.25">
      <c r="B13" s="41" t="s">
        <v>2</v>
      </c>
      <c r="C13" s="42">
        <v>2001</v>
      </c>
      <c r="D13" s="42">
        <v>2002</v>
      </c>
      <c r="E13" s="42">
        <v>2003</v>
      </c>
      <c r="F13" s="42">
        <v>2004</v>
      </c>
      <c r="G13" s="42">
        <v>2005</v>
      </c>
      <c r="H13" s="42">
        <v>2006</v>
      </c>
      <c r="I13" s="42">
        <v>2007</v>
      </c>
      <c r="J13" s="42">
        <v>2008</v>
      </c>
      <c r="K13" s="42">
        <v>2009</v>
      </c>
      <c r="L13" s="42">
        <v>2010</v>
      </c>
    </row>
    <row r="14" spans="2:12" s="43" customFormat="1" ht="20.100000000000001" customHeight="1" x14ac:dyDescent="0.25">
      <c r="B14" s="67" t="s">
        <v>157</v>
      </c>
      <c r="C14" s="70">
        <v>4.3100000000000005</v>
      </c>
      <c r="D14" s="70">
        <v>1.03</v>
      </c>
      <c r="E14" s="70">
        <v>6.38</v>
      </c>
      <c r="F14" s="70">
        <v>2.83</v>
      </c>
      <c r="G14" s="70">
        <v>6.78</v>
      </c>
      <c r="H14" s="70">
        <v>5.25</v>
      </c>
      <c r="I14" s="70">
        <v>2.6399999999999997</v>
      </c>
      <c r="J14" s="70">
        <v>1.8599999999999999</v>
      </c>
      <c r="K14" s="70">
        <v>5.44</v>
      </c>
      <c r="L14" s="70">
        <v>0.72</v>
      </c>
    </row>
    <row r="15" spans="2:12" s="43" customFormat="1" ht="20.100000000000001" customHeight="1" x14ac:dyDescent="0.25">
      <c r="B15" s="41" t="s">
        <v>158</v>
      </c>
      <c r="C15" s="69">
        <v>0.97000000000000064</v>
      </c>
      <c r="D15" s="69">
        <v>-2.17</v>
      </c>
      <c r="E15" s="69">
        <v>3.1399999999999997</v>
      </c>
      <c r="F15" s="69">
        <v>-0.85000000000000009</v>
      </c>
      <c r="G15" s="69">
        <v>3.0300000000000002</v>
      </c>
      <c r="H15" s="69">
        <v>2.1</v>
      </c>
      <c r="I15" s="69">
        <v>-0.61000000000000032</v>
      </c>
      <c r="J15" s="69">
        <v>-1.48</v>
      </c>
      <c r="K15" s="69">
        <v>3.4800000000000004</v>
      </c>
      <c r="L15" s="69">
        <v>-1.9000000000000001</v>
      </c>
    </row>
    <row r="16" spans="2:12" ht="17.100000000000001" customHeight="1" x14ac:dyDescent="0.25">
      <c r="B16" s="38" t="s">
        <v>155</v>
      </c>
      <c r="C16" s="44">
        <f t="shared" ref="C16:L16" si="2">C17-C18</f>
        <v>3.26</v>
      </c>
      <c r="D16" s="44">
        <f t="shared" si="2"/>
        <v>4.41</v>
      </c>
      <c r="E16" s="44">
        <f t="shared" si="2"/>
        <v>5.18</v>
      </c>
      <c r="F16" s="44">
        <f t="shared" si="2"/>
        <v>2.8800000000000003</v>
      </c>
      <c r="G16" s="44">
        <f t="shared" si="2"/>
        <v>3.5300000000000002</v>
      </c>
      <c r="H16" s="44">
        <f t="shared" si="2"/>
        <v>3.5700000000000003</v>
      </c>
      <c r="I16" s="44">
        <f t="shared" si="2"/>
        <v>2.7300000000000004</v>
      </c>
      <c r="J16" s="44">
        <f t="shared" si="2"/>
        <v>1.98</v>
      </c>
      <c r="K16" s="44">
        <f t="shared" si="2"/>
        <v>3.17</v>
      </c>
      <c r="L16" s="44">
        <f t="shared" si="2"/>
        <v>2.41</v>
      </c>
    </row>
    <row r="17" spans="2:12" ht="17.100000000000001" customHeight="1" x14ac:dyDescent="0.25">
      <c r="B17" s="38" t="s">
        <v>37</v>
      </c>
      <c r="C17" s="44">
        <v>6.6</v>
      </c>
      <c r="D17" s="44">
        <v>7.61</v>
      </c>
      <c r="E17" s="44">
        <v>8.42</v>
      </c>
      <c r="F17" s="44">
        <v>6.56</v>
      </c>
      <c r="G17" s="44">
        <v>7.28</v>
      </c>
      <c r="H17" s="44">
        <v>6.7200000000000006</v>
      </c>
      <c r="I17" s="44">
        <v>5.98</v>
      </c>
      <c r="J17" s="44">
        <v>5.32</v>
      </c>
      <c r="K17" s="44">
        <v>5.13</v>
      </c>
      <c r="L17" s="44">
        <v>5.03</v>
      </c>
    </row>
    <row r="18" spans="2:12" ht="17.100000000000001" customHeight="1" x14ac:dyDescent="0.25">
      <c r="B18" s="40" t="s">
        <v>30</v>
      </c>
      <c r="C18" s="45">
        <f>SUM(C19:C21)</f>
        <v>3.34</v>
      </c>
      <c r="D18" s="45">
        <f t="shared" ref="D18:L18" si="3">SUM(D19:D21)</f>
        <v>3.1999999999999997</v>
      </c>
      <c r="E18" s="45">
        <f t="shared" si="3"/>
        <v>3.2399999999999998</v>
      </c>
      <c r="F18" s="45">
        <f t="shared" si="3"/>
        <v>3.6799999999999993</v>
      </c>
      <c r="G18" s="45">
        <f t="shared" si="3"/>
        <v>3.75</v>
      </c>
      <c r="H18" s="45">
        <f t="shared" si="3"/>
        <v>3.1500000000000004</v>
      </c>
      <c r="I18" s="45">
        <f t="shared" si="3"/>
        <v>3.25</v>
      </c>
      <c r="J18" s="45">
        <f t="shared" si="3"/>
        <v>3.3400000000000003</v>
      </c>
      <c r="K18" s="45">
        <f t="shared" si="3"/>
        <v>1.9600000000000002</v>
      </c>
      <c r="L18" s="45">
        <f t="shared" si="3"/>
        <v>2.62</v>
      </c>
    </row>
    <row r="19" spans="2:12" ht="17.100000000000001" customHeight="1" x14ac:dyDescent="0.25">
      <c r="B19" s="38" t="s">
        <v>112</v>
      </c>
      <c r="C19" s="44">
        <v>1.67</v>
      </c>
      <c r="D19" s="44">
        <v>2.1399999999999997</v>
      </c>
      <c r="E19" s="44">
        <v>2.2599999999999998</v>
      </c>
      <c r="F19" s="44">
        <v>2.6799999999999997</v>
      </c>
      <c r="G19" s="44">
        <v>2.57</v>
      </c>
      <c r="H19" s="44">
        <v>2.13</v>
      </c>
      <c r="I19" s="44">
        <v>2.19</v>
      </c>
      <c r="J19" s="44">
        <v>2.29</v>
      </c>
      <c r="K19" s="44">
        <v>1.27</v>
      </c>
      <c r="L19" s="44">
        <v>2.0300000000000002</v>
      </c>
    </row>
    <row r="20" spans="2:12" ht="17.100000000000001" customHeight="1" x14ac:dyDescent="0.25">
      <c r="B20" s="38" t="s">
        <v>113</v>
      </c>
      <c r="C20" s="44">
        <v>0.79</v>
      </c>
      <c r="D20" s="44">
        <v>0.71</v>
      </c>
      <c r="E20" s="44">
        <v>0.79999999999999993</v>
      </c>
      <c r="F20" s="44">
        <v>0.8899999999999999</v>
      </c>
      <c r="G20" s="44">
        <v>0.98</v>
      </c>
      <c r="H20" s="44">
        <v>0.82000000000000006</v>
      </c>
      <c r="I20" s="44">
        <v>1.1099999999999999</v>
      </c>
      <c r="J20" s="44">
        <v>0.99</v>
      </c>
      <c r="K20" s="44">
        <v>0.64</v>
      </c>
      <c r="L20" s="44">
        <v>0.54</v>
      </c>
    </row>
    <row r="21" spans="2:12" ht="17.100000000000001" customHeight="1" x14ac:dyDescent="0.25">
      <c r="B21" s="40" t="s">
        <v>114</v>
      </c>
      <c r="C21" s="45">
        <v>0.88</v>
      </c>
      <c r="D21" s="45">
        <v>0.35</v>
      </c>
      <c r="E21" s="45">
        <v>0.18</v>
      </c>
      <c r="F21" s="45">
        <v>0.11</v>
      </c>
      <c r="G21" s="45">
        <v>0.2</v>
      </c>
      <c r="H21" s="45">
        <v>0.19999999999999998</v>
      </c>
      <c r="I21" s="45">
        <v>-4.9999999999999996E-2</v>
      </c>
      <c r="J21" s="45">
        <v>6.0000000000000005E-2</v>
      </c>
      <c r="K21" s="45">
        <v>4.9999999999999996E-2</v>
      </c>
      <c r="L21" s="45">
        <v>4.9999999999999996E-2</v>
      </c>
    </row>
    <row r="22" spans="2:12" ht="24.9" customHeight="1" x14ac:dyDescent="0.25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2:12" s="43" customFormat="1" ht="20.100000000000001" customHeight="1" x14ac:dyDescent="0.25">
      <c r="B23" s="41" t="s">
        <v>2</v>
      </c>
      <c r="C23" s="42">
        <v>2011</v>
      </c>
      <c r="D23" s="42">
        <v>2012</v>
      </c>
      <c r="E23" s="42">
        <v>2013</v>
      </c>
      <c r="F23" s="42">
        <v>2014</v>
      </c>
      <c r="G23" s="42">
        <v>2015</v>
      </c>
      <c r="H23" s="42">
        <v>2016</v>
      </c>
      <c r="I23" s="42">
        <v>2017</v>
      </c>
      <c r="J23" s="42">
        <v>2018</v>
      </c>
      <c r="K23" s="42">
        <v>2019</v>
      </c>
      <c r="L23" s="42">
        <v>2020</v>
      </c>
    </row>
    <row r="24" spans="2:12" s="43" customFormat="1" ht="20.100000000000001" customHeight="1" x14ac:dyDescent="0.25">
      <c r="B24" s="67" t="s">
        <v>157</v>
      </c>
      <c r="C24" s="70">
        <v>3.58</v>
      </c>
      <c r="D24" s="70">
        <v>1.26</v>
      </c>
      <c r="E24" s="70">
        <v>2.4900000000000002</v>
      </c>
      <c r="F24" s="70">
        <v>3.84</v>
      </c>
      <c r="G24" s="70">
        <v>3.55</v>
      </c>
      <c r="H24" s="70">
        <v>3.23</v>
      </c>
      <c r="I24" s="70">
        <v>6.13</v>
      </c>
      <c r="J24" s="70">
        <v>1.32</v>
      </c>
      <c r="K24" s="70">
        <v>0.64</v>
      </c>
      <c r="L24" s="70">
        <v>-9.6300000000000008</v>
      </c>
    </row>
    <row r="25" spans="2:12" s="43" customFormat="1" ht="20.100000000000001" customHeight="1" x14ac:dyDescent="0.25">
      <c r="B25" s="41" t="s">
        <v>158</v>
      </c>
      <c r="C25" s="69">
        <v>0.62000000000000011</v>
      </c>
      <c r="D25" s="69">
        <v>-0.92999999999999994</v>
      </c>
      <c r="E25" s="69">
        <v>0.77000000000000024</v>
      </c>
      <c r="F25" s="69">
        <v>4.4000000000000004</v>
      </c>
      <c r="G25" s="69">
        <v>5.4</v>
      </c>
      <c r="H25" s="69">
        <v>5.7200000000000006</v>
      </c>
      <c r="I25" s="69">
        <v>7.81</v>
      </c>
      <c r="J25" s="69">
        <v>2.87</v>
      </c>
      <c r="K25" s="69">
        <v>1.48</v>
      </c>
      <c r="L25" s="69">
        <v>-0.40000000000000036</v>
      </c>
    </row>
    <row r="26" spans="2:12" ht="17.100000000000001" customHeight="1" x14ac:dyDescent="0.25">
      <c r="B26" s="38" t="s">
        <v>155</v>
      </c>
      <c r="C26" s="44">
        <f t="shared" ref="C26:L26" si="4">C27-C28</f>
        <v>2.4500000000000006</v>
      </c>
      <c r="D26" s="44">
        <f t="shared" si="4"/>
        <v>2.2499999999999996</v>
      </c>
      <c r="E26" s="44">
        <f t="shared" si="4"/>
        <v>2.9499999999999997</v>
      </c>
      <c r="F26" s="44">
        <f t="shared" si="4"/>
        <v>5.9499999999999993</v>
      </c>
      <c r="G26" s="44">
        <f t="shared" si="4"/>
        <v>10.219999999999999</v>
      </c>
      <c r="H26" s="44">
        <f t="shared" si="4"/>
        <v>8.98</v>
      </c>
      <c r="I26" s="44">
        <f t="shared" si="4"/>
        <v>7.77</v>
      </c>
      <c r="J26" s="44">
        <f t="shared" si="4"/>
        <v>6.96</v>
      </c>
      <c r="K26" s="44">
        <f t="shared" si="4"/>
        <v>5.81</v>
      </c>
      <c r="L26" s="48">
        <f t="shared" si="4"/>
        <v>13.34</v>
      </c>
    </row>
    <row r="27" spans="2:12" ht="17.100000000000001" customHeight="1" x14ac:dyDescent="0.25">
      <c r="B27" s="38" t="s">
        <v>37</v>
      </c>
      <c r="C27" s="44">
        <v>5.41</v>
      </c>
      <c r="D27" s="44">
        <v>4.4399999999999995</v>
      </c>
      <c r="E27" s="44">
        <v>4.67</v>
      </c>
      <c r="F27" s="44">
        <v>5.39</v>
      </c>
      <c r="G27" s="44">
        <v>8.3699999999999992</v>
      </c>
      <c r="H27" s="44">
        <v>6.49</v>
      </c>
      <c r="I27" s="44">
        <v>6.09</v>
      </c>
      <c r="J27" s="44">
        <v>5.41</v>
      </c>
      <c r="K27" s="44">
        <v>4.97</v>
      </c>
      <c r="L27" s="44">
        <v>4.1100000000000003</v>
      </c>
    </row>
    <row r="28" spans="2:12" ht="17.100000000000001" customHeight="1" x14ac:dyDescent="0.25">
      <c r="B28" s="40" t="s">
        <v>30</v>
      </c>
      <c r="C28" s="45">
        <f t="shared" ref="C28:K28" si="5">SUM(C29:C31)</f>
        <v>2.9599999999999995</v>
      </c>
      <c r="D28" s="45">
        <f t="shared" si="5"/>
        <v>2.19</v>
      </c>
      <c r="E28" s="45">
        <f t="shared" si="5"/>
        <v>1.7200000000000002</v>
      </c>
      <c r="F28" s="45">
        <f t="shared" si="5"/>
        <v>-0.55999999999999994</v>
      </c>
      <c r="G28" s="45">
        <f t="shared" si="5"/>
        <v>-1.85</v>
      </c>
      <c r="H28" s="45">
        <f t="shared" si="5"/>
        <v>-2.4900000000000002</v>
      </c>
      <c r="I28" s="45">
        <f t="shared" si="5"/>
        <v>-1.68</v>
      </c>
      <c r="J28" s="45">
        <f>SUM(J29:J31)</f>
        <v>-1.5499999999999998</v>
      </c>
      <c r="K28" s="45">
        <f t="shared" si="5"/>
        <v>-0.84</v>
      </c>
      <c r="L28" s="45">
        <f>SUM(L29:L31)</f>
        <v>-9.2299999999999986</v>
      </c>
    </row>
    <row r="29" spans="2:12" ht="17.100000000000001" customHeight="1" x14ac:dyDescent="0.25">
      <c r="B29" s="38" t="s">
        <v>112</v>
      </c>
      <c r="C29" s="44">
        <v>2.13</v>
      </c>
      <c r="D29" s="44">
        <v>1.79</v>
      </c>
      <c r="E29" s="44">
        <v>1.4100000000000001</v>
      </c>
      <c r="F29" s="44">
        <v>-0.35</v>
      </c>
      <c r="G29" s="44">
        <v>-1.95</v>
      </c>
      <c r="H29" s="44">
        <v>-2.54</v>
      </c>
      <c r="I29" s="44">
        <v>-1.8</v>
      </c>
      <c r="J29" s="44">
        <v>-1.66</v>
      </c>
      <c r="K29" s="44">
        <v>-1.2</v>
      </c>
      <c r="L29" s="44">
        <v>-9.7899999999999991</v>
      </c>
    </row>
    <row r="30" spans="2:12" ht="17.100000000000001" customHeight="1" x14ac:dyDescent="0.25">
      <c r="B30" s="38" t="s">
        <v>113</v>
      </c>
      <c r="C30" s="44">
        <v>0.76</v>
      </c>
      <c r="D30" s="44">
        <v>0.46</v>
      </c>
      <c r="E30" s="44">
        <v>0.32</v>
      </c>
      <c r="F30" s="44">
        <v>-0.13</v>
      </c>
      <c r="G30" s="44">
        <v>0.16</v>
      </c>
      <c r="H30" s="44">
        <v>7.0000000000000007E-2</v>
      </c>
      <c r="I30" s="44">
        <v>0.11</v>
      </c>
      <c r="J30" s="44">
        <v>4.9999999999999996E-2</v>
      </c>
      <c r="K30" s="44">
        <v>0.2</v>
      </c>
      <c r="L30" s="44">
        <v>0.51</v>
      </c>
    </row>
    <row r="31" spans="2:12" ht="17.100000000000001" customHeight="1" x14ac:dyDescent="0.25">
      <c r="B31" s="40" t="s">
        <v>114</v>
      </c>
      <c r="C31" s="45">
        <v>7.0000000000000007E-2</v>
      </c>
      <c r="D31" s="45">
        <v>-0.06</v>
      </c>
      <c r="E31" s="45">
        <v>-0.01</v>
      </c>
      <c r="F31" s="45">
        <v>-0.08</v>
      </c>
      <c r="G31" s="45">
        <v>-0.06</v>
      </c>
      <c r="H31" s="45">
        <v>-0.02</v>
      </c>
      <c r="I31" s="45">
        <v>0.01</v>
      </c>
      <c r="J31" s="45">
        <v>0.06</v>
      </c>
      <c r="K31" s="45">
        <v>0.16</v>
      </c>
      <c r="L31" s="45">
        <v>0.05</v>
      </c>
    </row>
    <row r="32" spans="2:12" ht="24.9" customHeight="1" x14ac:dyDescent="0.25">
      <c r="B32" s="46" t="s">
        <v>0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2:12" ht="20.100000000000001" customHeight="1" x14ac:dyDescent="0.25">
      <c r="B33" s="41" t="s">
        <v>2</v>
      </c>
      <c r="C33" s="42">
        <v>2021</v>
      </c>
      <c r="D33" s="42">
        <v>2022</v>
      </c>
      <c r="E33" s="42">
        <v>2023</v>
      </c>
      <c r="F33" s="42" t="s">
        <v>0</v>
      </c>
      <c r="G33" s="42" t="s">
        <v>0</v>
      </c>
      <c r="H33" s="42" t="s">
        <v>0</v>
      </c>
      <c r="I33" s="42" t="s">
        <v>0</v>
      </c>
      <c r="J33" s="42" t="s">
        <v>0</v>
      </c>
      <c r="K33" s="42" t="s">
        <v>0</v>
      </c>
      <c r="L33" s="42" t="s">
        <v>0</v>
      </c>
    </row>
    <row r="34" spans="2:12" ht="20.100000000000001" customHeight="1" x14ac:dyDescent="0.25">
      <c r="B34" s="67" t="s">
        <v>157</v>
      </c>
      <c r="C34" s="70">
        <v>-4.09</v>
      </c>
      <c r="D34" s="70">
        <v>3.6999999999999997</v>
      </c>
      <c r="E34" s="71" t="s">
        <v>159</v>
      </c>
      <c r="F34" s="71"/>
      <c r="G34" s="71"/>
      <c r="H34" s="71"/>
      <c r="I34" s="71"/>
      <c r="J34" s="71"/>
      <c r="K34" s="71"/>
      <c r="L34" s="71"/>
    </row>
    <row r="35" spans="2:12" ht="20.100000000000001" customHeight="1" x14ac:dyDescent="0.25">
      <c r="B35" s="41" t="s">
        <v>158</v>
      </c>
      <c r="C35" s="69">
        <v>-4.82</v>
      </c>
      <c r="D35" s="69">
        <v>2.4299999999999997</v>
      </c>
      <c r="E35" s="42" t="s">
        <v>159</v>
      </c>
      <c r="F35" s="42"/>
      <c r="G35" s="42"/>
      <c r="H35" s="42"/>
      <c r="I35" s="42"/>
      <c r="J35" s="42"/>
      <c r="K35" s="42"/>
      <c r="L35" s="42"/>
    </row>
    <row r="36" spans="2:12" ht="17.100000000000001" customHeight="1" x14ac:dyDescent="0.25">
      <c r="B36" s="38" t="s">
        <v>155</v>
      </c>
      <c r="C36" s="44">
        <f>C37-C38</f>
        <v>4.3099999999999996</v>
      </c>
      <c r="D36" s="44">
        <f>D37-D38</f>
        <v>4.6400000000000006</v>
      </c>
      <c r="E36" s="44">
        <f>E37-E38</f>
        <v>7.48</v>
      </c>
      <c r="F36" s="44" t="s">
        <v>0</v>
      </c>
      <c r="G36" s="44" t="s">
        <v>0</v>
      </c>
      <c r="H36" s="44" t="s">
        <v>0</v>
      </c>
      <c r="I36" s="44" t="s">
        <v>0</v>
      </c>
      <c r="J36" s="44" t="s">
        <v>0</v>
      </c>
      <c r="K36" s="44" t="s">
        <v>0</v>
      </c>
      <c r="L36" s="48" t="s">
        <v>0</v>
      </c>
    </row>
    <row r="37" spans="2:12" ht="17.100000000000001" customHeight="1" x14ac:dyDescent="0.25">
      <c r="B37" s="38" t="s">
        <v>37</v>
      </c>
      <c r="C37" s="44">
        <v>5.04</v>
      </c>
      <c r="D37" s="44">
        <v>5.91</v>
      </c>
      <c r="E37" s="44">
        <v>6.5</v>
      </c>
      <c r="F37" s="44" t="s">
        <v>0</v>
      </c>
      <c r="G37" s="44" t="s">
        <v>0</v>
      </c>
      <c r="H37" s="44" t="s">
        <v>0</v>
      </c>
      <c r="I37" s="44" t="s">
        <v>0</v>
      </c>
      <c r="J37" s="44" t="s">
        <v>0</v>
      </c>
      <c r="K37" s="44" t="s">
        <v>0</v>
      </c>
      <c r="L37" s="44" t="s">
        <v>0</v>
      </c>
    </row>
    <row r="38" spans="2:12" ht="17.100000000000001" customHeight="1" x14ac:dyDescent="0.25">
      <c r="B38" s="40" t="s">
        <v>30</v>
      </c>
      <c r="C38" s="45">
        <f>SUM(C39:C41)</f>
        <v>0.73000000000000009</v>
      </c>
      <c r="D38" s="45">
        <f>SUM(D39:D41)</f>
        <v>1.27</v>
      </c>
      <c r="E38" s="45">
        <f>SUM(E39:E41)</f>
        <v>-0.98000000000000009</v>
      </c>
      <c r="F38" s="45" t="s">
        <v>0</v>
      </c>
      <c r="G38" s="45" t="s">
        <v>0</v>
      </c>
      <c r="H38" s="45" t="s">
        <v>0</v>
      </c>
      <c r="I38" s="45" t="s">
        <v>0</v>
      </c>
      <c r="J38" s="45" t="s">
        <v>0</v>
      </c>
      <c r="K38" s="45" t="s">
        <v>0</v>
      </c>
      <c r="L38" s="45" t="s">
        <v>0</v>
      </c>
    </row>
    <row r="39" spans="2:12" ht="17.100000000000001" customHeight="1" x14ac:dyDescent="0.25">
      <c r="B39" s="38" t="s">
        <v>112</v>
      </c>
      <c r="C39" s="44">
        <v>-0.4</v>
      </c>
      <c r="D39" s="44">
        <v>0.55000000000000004</v>
      </c>
      <c r="E39" s="44">
        <v>-1.08</v>
      </c>
      <c r="F39" s="44" t="s">
        <v>0</v>
      </c>
      <c r="G39" s="44" t="s">
        <v>0</v>
      </c>
      <c r="H39" s="44" t="s">
        <v>0</v>
      </c>
      <c r="I39" s="44" t="s">
        <v>0</v>
      </c>
      <c r="J39" s="44" t="s">
        <v>0</v>
      </c>
      <c r="K39" s="44" t="s">
        <v>0</v>
      </c>
      <c r="L39" s="44" t="s">
        <v>0</v>
      </c>
    </row>
    <row r="40" spans="2:12" ht="17.100000000000001" customHeight="1" x14ac:dyDescent="0.25">
      <c r="B40" s="38" t="s">
        <v>113</v>
      </c>
      <c r="C40" s="44">
        <v>1.1000000000000001</v>
      </c>
      <c r="D40" s="44">
        <v>0.66</v>
      </c>
      <c r="E40" s="44">
        <v>0.1</v>
      </c>
      <c r="F40" s="44" t="s">
        <v>0</v>
      </c>
      <c r="G40" s="44" t="s">
        <v>0</v>
      </c>
      <c r="H40" s="44" t="s">
        <v>0</v>
      </c>
      <c r="I40" s="44" t="s">
        <v>0</v>
      </c>
      <c r="J40" s="44" t="s">
        <v>0</v>
      </c>
      <c r="K40" s="44" t="s">
        <v>0</v>
      </c>
      <c r="L40" s="44" t="s">
        <v>0</v>
      </c>
    </row>
    <row r="41" spans="2:12" ht="17.100000000000001" customHeight="1" x14ac:dyDescent="0.25">
      <c r="B41" s="40" t="s">
        <v>114</v>
      </c>
      <c r="C41" s="45">
        <v>0.03</v>
      </c>
      <c r="D41" s="45">
        <v>0.06</v>
      </c>
      <c r="E41" s="45">
        <v>0</v>
      </c>
      <c r="F41" s="45" t="s">
        <v>0</v>
      </c>
      <c r="G41" s="45" t="s">
        <v>0</v>
      </c>
      <c r="H41" s="45" t="s">
        <v>0</v>
      </c>
      <c r="I41" s="45" t="s">
        <v>0</v>
      </c>
      <c r="J41" s="45" t="s">
        <v>0</v>
      </c>
      <c r="K41" s="45" t="s">
        <v>0</v>
      </c>
      <c r="L41" s="45" t="s">
        <v>0</v>
      </c>
    </row>
    <row r="42" spans="2:12" x14ac:dyDescent="0.25">
      <c r="B42" s="38" t="s">
        <v>115</v>
      </c>
    </row>
    <row r="43" spans="2:12" x14ac:dyDescent="0.25">
      <c r="B43" s="38" t="s">
        <v>160</v>
      </c>
    </row>
  </sheetData>
  <pageMargins left="0.78740157480314965" right="0.78740157480314965" top="0.98425196850393704" bottom="0.98425196850393704" header="0.51181102362204722" footer="0.51181102362204722"/>
  <pageSetup paperSize="9" scale="54" orientation="portrait" r:id="rId1"/>
  <headerFooter alignWithMargins="0"/>
  <colBreaks count="1" manualBreakCount="1">
    <brk id="17" max="4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C9EB-F3C1-4A43-A6EA-EBD59EA8AF05}">
  <dimension ref="A1:D18"/>
  <sheetViews>
    <sheetView workbookViewId="0">
      <selection activeCell="C9" sqref="C9"/>
    </sheetView>
  </sheetViews>
  <sheetFormatPr defaultRowHeight="13.2" x14ac:dyDescent="0.25"/>
  <cols>
    <col min="1" max="1" width="20.88671875" customWidth="1"/>
    <col min="4" max="4" width="11.109375" customWidth="1"/>
  </cols>
  <sheetData>
    <row r="1" spans="1:4" ht="13.8" thickBot="1" x14ac:dyDescent="0.3">
      <c r="A1" s="8" t="s">
        <v>80</v>
      </c>
      <c r="B1" s="2"/>
      <c r="C1" s="2"/>
      <c r="D1" s="2"/>
    </row>
    <row r="2" spans="1:4" ht="13.8" thickBot="1" x14ac:dyDescent="0.3">
      <c r="A2" s="26" t="s">
        <v>2</v>
      </c>
      <c r="B2" s="5"/>
      <c r="C2" s="5">
        <v>1995</v>
      </c>
      <c r="D2" s="5">
        <v>2022</v>
      </c>
    </row>
    <row r="3" spans="1:4" x14ac:dyDescent="0.25">
      <c r="A3" s="14" t="s">
        <v>81</v>
      </c>
      <c r="B3" s="1"/>
      <c r="C3" s="3">
        <f>C4+C5+C6</f>
        <v>2.63</v>
      </c>
      <c r="D3" s="3">
        <f>D4+D5+D6</f>
        <v>1.77</v>
      </c>
    </row>
    <row r="4" spans="1:4" x14ac:dyDescent="0.25">
      <c r="A4" s="14" t="s">
        <v>82</v>
      </c>
      <c r="B4" s="1"/>
      <c r="C4" s="1">
        <v>0.55000000000000004</v>
      </c>
      <c r="D4" s="1">
        <v>0.35</v>
      </c>
    </row>
    <row r="5" spans="1:4" x14ac:dyDescent="0.25">
      <c r="A5" s="14" t="s">
        <v>83</v>
      </c>
      <c r="B5" s="1"/>
      <c r="C5" s="1">
        <v>1.68</v>
      </c>
      <c r="D5" s="1">
        <v>1.04</v>
      </c>
    </row>
    <row r="6" spans="1:4" x14ac:dyDescent="0.25">
      <c r="A6" s="10" t="s">
        <v>84</v>
      </c>
      <c r="B6" s="1"/>
      <c r="C6" s="3">
        <v>0.4</v>
      </c>
      <c r="D6" s="1">
        <v>0.38</v>
      </c>
    </row>
    <row r="7" spans="1:4" x14ac:dyDescent="0.25">
      <c r="A7" s="14" t="s">
        <v>140</v>
      </c>
      <c r="B7" s="1"/>
      <c r="C7" s="3">
        <f>C8+C9+C10</f>
        <v>2.14</v>
      </c>
      <c r="D7" s="3">
        <f>D8+D9+D10</f>
        <v>1.5299999999999998</v>
      </c>
    </row>
    <row r="8" spans="1:4" x14ac:dyDescent="0.25">
      <c r="A8" s="14" t="s">
        <v>82</v>
      </c>
      <c r="B8" s="1"/>
      <c r="C8" s="3">
        <v>0.65</v>
      </c>
      <c r="D8" s="3">
        <v>0.6</v>
      </c>
    </row>
    <row r="9" spans="1:4" x14ac:dyDescent="0.25">
      <c r="A9" s="14" t="s">
        <v>83</v>
      </c>
      <c r="B9" s="1"/>
      <c r="C9" s="3">
        <v>1.35</v>
      </c>
      <c r="D9" s="1">
        <v>0.74</v>
      </c>
    </row>
    <row r="10" spans="1:4" x14ac:dyDescent="0.25">
      <c r="A10" s="10" t="s">
        <v>84</v>
      </c>
      <c r="B10" s="1"/>
      <c r="C10" s="3">
        <v>0.14000000000000001</v>
      </c>
      <c r="D10" s="1">
        <v>0.19</v>
      </c>
    </row>
    <row r="11" spans="1:4" x14ac:dyDescent="0.25">
      <c r="A11" s="14" t="s">
        <v>25</v>
      </c>
      <c r="B11" s="1"/>
      <c r="C11" s="3">
        <f>C12+C13+C14</f>
        <v>4.7700000000000005</v>
      </c>
      <c r="D11" s="3">
        <f>D12+D13+D14</f>
        <v>3.3</v>
      </c>
    </row>
    <row r="12" spans="1:4" x14ac:dyDescent="0.25">
      <c r="A12" s="14" t="s">
        <v>82</v>
      </c>
      <c r="B12" s="1"/>
      <c r="C12" s="3">
        <f>C4+C8</f>
        <v>1.2000000000000002</v>
      </c>
      <c r="D12" s="3">
        <f>D4+D8</f>
        <v>0.95</v>
      </c>
    </row>
    <row r="13" spans="1:4" x14ac:dyDescent="0.25">
      <c r="A13" s="14" t="s">
        <v>83</v>
      </c>
      <c r="B13" s="1"/>
      <c r="C13" s="3">
        <f t="shared" ref="C13:D14" si="0">C5+C9</f>
        <v>3.0300000000000002</v>
      </c>
      <c r="D13" s="3">
        <f t="shared" si="0"/>
        <v>1.78</v>
      </c>
    </row>
    <row r="14" spans="1:4" x14ac:dyDescent="0.25">
      <c r="A14" s="10" t="s">
        <v>84</v>
      </c>
      <c r="B14" s="1"/>
      <c r="C14" s="3">
        <f t="shared" si="0"/>
        <v>0.54</v>
      </c>
      <c r="D14" s="3">
        <f t="shared" si="0"/>
        <v>0.57000000000000006</v>
      </c>
    </row>
    <row r="15" spans="1:4" ht="13.8" thickBot="1" x14ac:dyDescent="0.3">
      <c r="A15" s="24" t="s">
        <v>21</v>
      </c>
      <c r="B15" s="2"/>
      <c r="C15" s="2">
        <v>0.36</v>
      </c>
      <c r="D15" s="2">
        <v>0.11</v>
      </c>
    </row>
    <row r="16" spans="1:4" ht="13.8" thickBot="1" x14ac:dyDescent="0.3">
      <c r="A16" s="26" t="s">
        <v>1</v>
      </c>
      <c r="B16" s="5"/>
      <c r="C16" s="6">
        <f>C11+C15</f>
        <v>5.1300000000000008</v>
      </c>
      <c r="D16" s="6">
        <f>D11+D15</f>
        <v>3.4099999999999997</v>
      </c>
    </row>
    <row r="17" spans="1:4" x14ac:dyDescent="0.25">
      <c r="A17" s="14" t="s">
        <v>85</v>
      </c>
      <c r="B17" s="1"/>
      <c r="C17" s="1"/>
      <c r="D17" s="1"/>
    </row>
    <row r="18" spans="1:4" x14ac:dyDescent="0.25">
      <c r="A18" s="14" t="s">
        <v>86</v>
      </c>
      <c r="B18" s="1"/>
      <c r="C18" s="1"/>
      <c r="D1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7D79E-C6D4-4041-BCFA-059D2E7AC8B8}">
  <dimension ref="A1:F14"/>
  <sheetViews>
    <sheetView workbookViewId="0">
      <selection sqref="A1:F14"/>
    </sheetView>
  </sheetViews>
  <sheetFormatPr defaultRowHeight="13.2" x14ac:dyDescent="0.25"/>
  <cols>
    <col min="4" max="4" width="11.6640625" customWidth="1"/>
    <col min="6" max="6" width="13.33203125" customWidth="1"/>
  </cols>
  <sheetData>
    <row r="1" spans="1:6" x14ac:dyDescent="0.25">
      <c r="A1" s="7" t="s">
        <v>87</v>
      </c>
      <c r="B1" s="1"/>
      <c r="C1" s="1"/>
      <c r="D1" s="1"/>
      <c r="E1" s="1"/>
      <c r="F1" s="1"/>
    </row>
    <row r="2" spans="1:6" ht="13.8" thickBot="1" x14ac:dyDescent="0.3">
      <c r="A2" s="8" t="s">
        <v>88</v>
      </c>
      <c r="B2" s="2"/>
      <c r="C2" s="2"/>
      <c r="D2" s="2"/>
      <c r="E2" s="2"/>
      <c r="F2" s="2"/>
    </row>
    <row r="3" spans="1:6" x14ac:dyDescent="0.25">
      <c r="A3" s="1" t="s">
        <v>89</v>
      </c>
      <c r="B3" s="1"/>
      <c r="C3" s="35" t="s">
        <v>90</v>
      </c>
      <c r="D3" s="1" t="s">
        <v>91</v>
      </c>
      <c r="E3" s="14" t="s">
        <v>92</v>
      </c>
      <c r="F3" s="1"/>
    </row>
    <row r="4" spans="1:6" ht="13.8" thickBot="1" x14ac:dyDescent="0.3">
      <c r="A4" s="2"/>
      <c r="B4" s="2"/>
      <c r="C4" s="2"/>
      <c r="D4" s="20" t="s">
        <v>93</v>
      </c>
      <c r="E4" s="24" t="s">
        <v>94</v>
      </c>
      <c r="F4" s="2"/>
    </row>
    <row r="5" spans="1:6" x14ac:dyDescent="0.25">
      <c r="A5" s="14" t="s">
        <v>95</v>
      </c>
      <c r="B5" s="14" t="s">
        <v>96</v>
      </c>
      <c r="C5" s="35">
        <v>66</v>
      </c>
      <c r="D5" s="35">
        <v>55</v>
      </c>
      <c r="E5" s="35">
        <v>59</v>
      </c>
      <c r="F5" s="1"/>
    </row>
    <row r="6" spans="1:6" x14ac:dyDescent="0.25">
      <c r="A6" s="1"/>
      <c r="B6" s="14" t="s">
        <v>97</v>
      </c>
      <c r="C6" s="35">
        <v>62</v>
      </c>
      <c r="D6" s="35">
        <v>53</v>
      </c>
      <c r="E6" s="35">
        <v>58</v>
      </c>
      <c r="F6" s="1"/>
    </row>
    <row r="7" spans="1:6" ht="13.8" thickBot="1" x14ac:dyDescent="0.3">
      <c r="A7" s="2"/>
      <c r="B7" s="24" t="s">
        <v>1</v>
      </c>
      <c r="C7" s="36">
        <v>63</v>
      </c>
      <c r="D7" s="34">
        <v>54</v>
      </c>
      <c r="E7" s="36">
        <v>59</v>
      </c>
      <c r="F7" s="2"/>
    </row>
    <row r="8" spans="1:6" x14ac:dyDescent="0.25">
      <c r="A8" s="14" t="s">
        <v>98</v>
      </c>
      <c r="B8" s="14" t="s">
        <v>96</v>
      </c>
      <c r="C8" s="35">
        <v>61</v>
      </c>
      <c r="D8" s="35">
        <v>55</v>
      </c>
      <c r="E8" s="35">
        <v>61</v>
      </c>
      <c r="F8" s="1"/>
    </row>
    <row r="9" spans="1:6" x14ac:dyDescent="0.25">
      <c r="A9" s="1"/>
      <c r="B9" s="14" t="s">
        <v>97</v>
      </c>
      <c r="C9" s="35">
        <v>57</v>
      </c>
      <c r="D9" s="35">
        <v>52</v>
      </c>
      <c r="E9" s="35">
        <v>57</v>
      </c>
      <c r="F9" s="1"/>
    </row>
    <row r="10" spans="1:6" ht="13.8" thickBot="1" x14ac:dyDescent="0.3">
      <c r="A10" s="2"/>
      <c r="B10" s="24" t="s">
        <v>1</v>
      </c>
      <c r="C10" s="34">
        <v>58</v>
      </c>
      <c r="D10" s="36">
        <v>55</v>
      </c>
      <c r="E10" s="36">
        <v>58</v>
      </c>
      <c r="F10" s="2"/>
    </row>
    <row r="11" spans="1:6" x14ac:dyDescent="0.25">
      <c r="A11" s="14" t="s">
        <v>1</v>
      </c>
      <c r="B11" s="14" t="s">
        <v>96</v>
      </c>
      <c r="C11" s="35">
        <v>63</v>
      </c>
      <c r="D11" s="35">
        <v>55</v>
      </c>
      <c r="E11" s="35">
        <v>60</v>
      </c>
      <c r="F11" s="1"/>
    </row>
    <row r="12" spans="1:6" x14ac:dyDescent="0.25">
      <c r="A12" s="1"/>
      <c r="B12" s="14" t="s">
        <v>97</v>
      </c>
      <c r="C12" s="35">
        <v>59</v>
      </c>
      <c r="D12" s="35">
        <v>53</v>
      </c>
      <c r="E12" s="35">
        <v>58</v>
      </c>
      <c r="F12" s="1"/>
    </row>
    <row r="13" spans="1:6" ht="13.8" thickBot="1" x14ac:dyDescent="0.3">
      <c r="A13" s="2"/>
      <c r="B13" s="24" t="s">
        <v>1</v>
      </c>
      <c r="C13" s="36">
        <v>61</v>
      </c>
      <c r="D13" s="36">
        <v>54</v>
      </c>
      <c r="E13" s="36">
        <v>59</v>
      </c>
      <c r="F13" s="2"/>
    </row>
    <row r="14" spans="1:6" x14ac:dyDescent="0.25">
      <c r="A14" s="14" t="s">
        <v>99</v>
      </c>
      <c r="B14" s="1"/>
      <c r="C14" s="1"/>
      <c r="D14" s="1"/>
      <c r="E14" s="1"/>
      <c r="F14" s="1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DA3B-E8A4-4513-9AC8-FF1E338E9D44}">
  <dimension ref="A1:G11"/>
  <sheetViews>
    <sheetView workbookViewId="0">
      <selection sqref="A1:G11"/>
    </sheetView>
  </sheetViews>
  <sheetFormatPr defaultRowHeight="13.2" x14ac:dyDescent="0.25"/>
  <cols>
    <col min="3" max="3" width="8.109375" customWidth="1"/>
    <col min="4" max="4" width="12.6640625" customWidth="1"/>
    <col min="5" max="5" width="14" customWidth="1"/>
    <col min="6" max="6" width="18.5546875" customWidth="1"/>
    <col min="7" max="7" width="22.33203125" customWidth="1"/>
  </cols>
  <sheetData>
    <row r="1" spans="1:7" ht="13.8" thickBot="1" x14ac:dyDescent="0.3">
      <c r="A1" s="8" t="s">
        <v>100</v>
      </c>
      <c r="B1" s="2"/>
      <c r="C1" s="2"/>
      <c r="D1" s="2"/>
      <c r="E1" s="2"/>
      <c r="F1" s="2"/>
      <c r="G1" s="2"/>
    </row>
    <row r="2" spans="1:7" ht="13.8" thickBot="1" x14ac:dyDescent="0.3">
      <c r="A2" s="5" t="s">
        <v>2</v>
      </c>
      <c r="B2" s="5"/>
      <c r="C2" s="5"/>
      <c r="D2" s="37" t="s">
        <v>101</v>
      </c>
      <c r="E2" s="37" t="s">
        <v>102</v>
      </c>
      <c r="F2" s="37" t="s">
        <v>103</v>
      </c>
      <c r="G2" s="37" t="s">
        <v>104</v>
      </c>
    </row>
    <row r="3" spans="1:7" x14ac:dyDescent="0.25">
      <c r="A3" s="1" t="s">
        <v>105</v>
      </c>
      <c r="B3" s="1"/>
      <c r="C3" s="1"/>
      <c r="D3" s="1">
        <v>5.4</v>
      </c>
      <c r="E3" s="1">
        <v>6.1</v>
      </c>
      <c r="F3" s="1">
        <v>3.1</v>
      </c>
      <c r="G3" s="31">
        <v>3</v>
      </c>
    </row>
    <row r="4" spans="1:7" x14ac:dyDescent="0.25">
      <c r="A4" s="1"/>
      <c r="B4" s="1" t="s">
        <v>90</v>
      </c>
      <c r="C4" s="1"/>
      <c r="D4" s="1">
        <v>5.6</v>
      </c>
      <c r="E4" s="1">
        <v>7.3</v>
      </c>
      <c r="F4" s="1">
        <v>3.4</v>
      </c>
      <c r="G4" s="1">
        <v>3.3</v>
      </c>
    </row>
    <row r="5" spans="1:7" x14ac:dyDescent="0.25">
      <c r="A5" s="1"/>
      <c r="B5" s="1" t="s">
        <v>106</v>
      </c>
      <c r="C5" s="1"/>
      <c r="D5" s="1">
        <v>6.5</v>
      </c>
      <c r="E5" s="1">
        <v>8.6999999999999993</v>
      </c>
      <c r="F5" s="31">
        <v>3</v>
      </c>
      <c r="G5" s="1">
        <v>3.8</v>
      </c>
    </row>
    <row r="6" spans="1:7" x14ac:dyDescent="0.25">
      <c r="A6" s="1"/>
      <c r="B6" s="1" t="s">
        <v>107</v>
      </c>
      <c r="C6" s="1"/>
      <c r="D6" s="1">
        <v>4.5</v>
      </c>
      <c r="E6" s="1">
        <v>1.2</v>
      </c>
      <c r="F6" s="1">
        <v>2.6</v>
      </c>
      <c r="G6" s="1">
        <v>0.9</v>
      </c>
    </row>
    <row r="7" spans="1:7" x14ac:dyDescent="0.25">
      <c r="A7" s="1" t="s">
        <v>108</v>
      </c>
      <c r="B7" s="1"/>
      <c r="C7" s="1"/>
      <c r="D7" s="1">
        <v>6.9</v>
      </c>
      <c r="E7" s="1">
        <v>3.8</v>
      </c>
      <c r="F7" s="1">
        <v>2.6</v>
      </c>
      <c r="G7" s="1">
        <v>1.8</v>
      </c>
    </row>
    <row r="8" spans="1:7" ht="13.8" thickBot="1" x14ac:dyDescent="0.3">
      <c r="A8" s="2" t="s">
        <v>21</v>
      </c>
      <c r="B8" s="2"/>
      <c r="C8" s="2"/>
      <c r="D8" s="2">
        <v>-1.2</v>
      </c>
      <c r="E8" s="2">
        <v>-3.2</v>
      </c>
      <c r="F8" s="2">
        <v>9.5</v>
      </c>
      <c r="G8" s="2">
        <v>-1.9</v>
      </c>
    </row>
    <row r="9" spans="1:7" ht="13.8" thickBot="1" x14ac:dyDescent="0.3">
      <c r="A9" s="5" t="s">
        <v>1</v>
      </c>
      <c r="B9" s="5"/>
      <c r="C9" s="5"/>
      <c r="D9" s="5">
        <v>5.2</v>
      </c>
      <c r="E9" s="5">
        <v>4.9000000000000004</v>
      </c>
      <c r="F9" s="5">
        <v>3.2</v>
      </c>
      <c r="G9" s="5">
        <v>2.5</v>
      </c>
    </row>
    <row r="10" spans="1:7" ht="13.8" thickBot="1" x14ac:dyDescent="0.3">
      <c r="A10" s="2" t="s">
        <v>54</v>
      </c>
      <c r="B10" s="2"/>
      <c r="C10" s="2"/>
      <c r="D10" s="2">
        <v>1.6</v>
      </c>
      <c r="E10" s="2">
        <v>2.6</v>
      </c>
      <c r="F10" s="2">
        <v>3.7</v>
      </c>
      <c r="G10" s="2">
        <v>0.7</v>
      </c>
    </row>
    <row r="11" spans="1:7" x14ac:dyDescent="0.25">
      <c r="A11" s="1" t="s">
        <v>109</v>
      </c>
      <c r="B11" s="1"/>
      <c r="C11" s="1"/>
      <c r="D11" s="1"/>
      <c r="E11" s="1"/>
      <c r="F11" s="1"/>
      <c r="G11" s="1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5EC5-AA94-42D6-A32C-8039F1DDE239}">
  <dimension ref="A1:J45"/>
  <sheetViews>
    <sheetView topLeftCell="A19" workbookViewId="0">
      <selection activeCell="T13" sqref="T13"/>
    </sheetView>
  </sheetViews>
  <sheetFormatPr defaultRowHeight="13.2" x14ac:dyDescent="0.25"/>
  <cols>
    <col min="1" max="1" width="20.88671875" customWidth="1"/>
    <col min="3" max="10" width="6.5546875" customWidth="1"/>
  </cols>
  <sheetData>
    <row r="1" spans="1:10" ht="13.8" thickBot="1" x14ac:dyDescent="0.3">
      <c r="A1" s="8" t="s">
        <v>55</v>
      </c>
      <c r="B1" s="2"/>
      <c r="C1" s="2"/>
      <c r="D1" s="2"/>
      <c r="E1" s="2"/>
      <c r="F1" s="2"/>
      <c r="G1" s="2"/>
      <c r="H1" s="2"/>
      <c r="I1" s="2"/>
      <c r="J1" s="2"/>
    </row>
    <row r="2" spans="1:10" ht="13.8" thickBot="1" x14ac:dyDescent="0.3">
      <c r="A2" s="5" t="s">
        <v>56</v>
      </c>
      <c r="B2" s="5"/>
      <c r="C2" s="9">
        <v>2008</v>
      </c>
      <c r="D2" s="9">
        <v>2009</v>
      </c>
      <c r="E2" s="9">
        <v>2010</v>
      </c>
      <c r="F2" s="9">
        <v>2011</v>
      </c>
      <c r="G2" s="9">
        <v>2012</v>
      </c>
      <c r="H2" s="9">
        <v>2013</v>
      </c>
      <c r="I2" s="9">
        <v>2014</v>
      </c>
      <c r="J2" s="9">
        <v>2015</v>
      </c>
    </row>
    <row r="3" spans="1:10" x14ac:dyDescent="0.25">
      <c r="A3" s="14" t="s">
        <v>57</v>
      </c>
      <c r="B3" s="1"/>
      <c r="C3" s="10">
        <v>0.66</v>
      </c>
      <c r="D3" s="10">
        <v>0.81</v>
      </c>
      <c r="E3" s="10">
        <v>0.77</v>
      </c>
      <c r="F3" s="10">
        <v>0.78</v>
      </c>
      <c r="G3" s="10">
        <v>0.81</v>
      </c>
      <c r="H3" s="10">
        <v>0.83</v>
      </c>
      <c r="I3" s="10">
        <v>0.93</v>
      </c>
      <c r="J3" s="10">
        <v>0.79</v>
      </c>
    </row>
    <row r="4" spans="1:10" x14ac:dyDescent="0.25">
      <c r="A4" s="14" t="s">
        <v>58</v>
      </c>
      <c r="B4" s="1"/>
      <c r="C4" s="10">
        <v>0.52</v>
      </c>
      <c r="D4" s="10">
        <v>0.56999999999999995</v>
      </c>
      <c r="E4" s="10">
        <v>0.57999999999999996</v>
      </c>
      <c r="F4" s="10">
        <v>0.57999999999999996</v>
      </c>
      <c r="G4" s="10">
        <v>0.61</v>
      </c>
      <c r="H4" s="10">
        <v>0.64</v>
      </c>
      <c r="I4" s="10">
        <v>0.67</v>
      </c>
      <c r="J4" s="10">
        <v>0.71</v>
      </c>
    </row>
    <row r="5" spans="1:10" x14ac:dyDescent="0.25">
      <c r="A5" s="14" t="s">
        <v>59</v>
      </c>
      <c r="B5" s="1"/>
      <c r="C5" s="10">
        <v>0.11</v>
      </c>
      <c r="D5" s="10">
        <v>0.08</v>
      </c>
      <c r="E5" s="10">
        <v>0.12</v>
      </c>
      <c r="F5" s="10">
        <v>0.15</v>
      </c>
      <c r="G5" s="10">
        <v>0.16</v>
      </c>
      <c r="H5" s="10">
        <v>0.11</v>
      </c>
      <c r="I5" s="10">
        <v>0.08</v>
      </c>
      <c r="J5" s="10">
        <v>0.89</v>
      </c>
    </row>
    <row r="6" spans="1:10" x14ac:dyDescent="0.25">
      <c r="A6" s="14" t="s">
        <v>60</v>
      </c>
      <c r="B6" s="1"/>
      <c r="C6" s="11">
        <v>0.1</v>
      </c>
      <c r="D6" s="10">
        <v>0.15</v>
      </c>
      <c r="E6" s="10">
        <v>0.14000000000000001</v>
      </c>
      <c r="F6" s="10">
        <v>0.21</v>
      </c>
      <c r="G6" s="10">
        <v>0.22</v>
      </c>
      <c r="H6" s="10">
        <v>0.17</v>
      </c>
      <c r="I6" s="10">
        <v>0.19</v>
      </c>
      <c r="J6" s="10">
        <v>0.22</v>
      </c>
    </row>
    <row r="7" spans="1:10" x14ac:dyDescent="0.25">
      <c r="A7" s="14" t="s">
        <v>61</v>
      </c>
      <c r="B7" s="1"/>
      <c r="C7" s="10">
        <v>0.17</v>
      </c>
      <c r="D7" s="10">
        <v>0.12</v>
      </c>
      <c r="E7" s="11">
        <v>0.1</v>
      </c>
      <c r="F7" s="10">
        <v>0.09</v>
      </c>
      <c r="G7" s="10">
        <v>0.08</v>
      </c>
      <c r="H7" s="10">
        <v>0.04</v>
      </c>
      <c r="I7" s="10">
        <v>7.0000000000000007E-2</v>
      </c>
      <c r="J7" s="10">
        <v>7.0000000000000007E-2</v>
      </c>
    </row>
    <row r="8" spans="1:10" x14ac:dyDescent="0.25">
      <c r="A8" s="14" t="s">
        <v>62</v>
      </c>
      <c r="B8" s="1"/>
      <c r="C8" s="10">
        <v>0.18</v>
      </c>
      <c r="D8" s="10">
        <v>0.16</v>
      </c>
      <c r="E8" s="10">
        <v>0.17</v>
      </c>
      <c r="F8" s="10">
        <v>0.16</v>
      </c>
      <c r="G8" s="10">
        <v>0.17</v>
      </c>
      <c r="H8" s="10">
        <v>0.16</v>
      </c>
      <c r="I8" s="10">
        <v>0.18</v>
      </c>
      <c r="J8" s="11">
        <v>0.2</v>
      </c>
    </row>
    <row r="9" spans="1:10" x14ac:dyDescent="0.25">
      <c r="A9" s="14" t="s">
        <v>63</v>
      </c>
      <c r="B9" s="1"/>
      <c r="C9" s="10">
        <v>0.05</v>
      </c>
      <c r="D9" s="10">
        <v>0.05</v>
      </c>
      <c r="E9" s="10">
        <v>0.05</v>
      </c>
      <c r="F9" s="10">
        <v>0.05</v>
      </c>
      <c r="G9" s="10">
        <v>0.06</v>
      </c>
      <c r="H9" s="10">
        <v>0.06</v>
      </c>
      <c r="I9" s="10">
        <v>0.08</v>
      </c>
      <c r="J9" s="10">
        <v>0.16</v>
      </c>
    </row>
    <row r="10" spans="1:10" x14ac:dyDescent="0.25">
      <c r="A10" s="14" t="s">
        <v>64</v>
      </c>
      <c r="B10" s="1"/>
      <c r="C10" s="10">
        <v>0.14000000000000001</v>
      </c>
      <c r="D10" s="10">
        <v>0.08</v>
      </c>
      <c r="E10" s="10">
        <v>0.22</v>
      </c>
      <c r="F10" s="10">
        <v>0.12</v>
      </c>
      <c r="G10" s="10">
        <v>0.06</v>
      </c>
      <c r="H10" s="10">
        <v>0.12</v>
      </c>
      <c r="I10" s="10">
        <v>7.0000000000000007E-2</v>
      </c>
      <c r="J10" s="11">
        <v>0.1</v>
      </c>
    </row>
    <row r="11" spans="1:10" x14ac:dyDescent="0.25">
      <c r="A11" s="10" t="s">
        <v>76</v>
      </c>
      <c r="B11" s="1"/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0.15</v>
      </c>
      <c r="I11" s="11">
        <v>0.16</v>
      </c>
      <c r="J11" s="11">
        <v>0.02</v>
      </c>
    </row>
    <row r="12" spans="1:10" x14ac:dyDescent="0.25">
      <c r="A12" s="14" t="s">
        <v>72</v>
      </c>
      <c r="B12" s="1"/>
      <c r="C12" s="11">
        <v>0</v>
      </c>
      <c r="D12" s="11">
        <v>0</v>
      </c>
      <c r="E12" s="11">
        <v>0</v>
      </c>
      <c r="F12" s="11">
        <v>0</v>
      </c>
      <c r="G12" s="11">
        <v>0.04</v>
      </c>
      <c r="H12" s="11">
        <v>0.17</v>
      </c>
      <c r="I12" s="11">
        <v>0.31</v>
      </c>
      <c r="J12" s="11">
        <v>0.42</v>
      </c>
    </row>
    <row r="13" spans="1:10" x14ac:dyDescent="0.25">
      <c r="A13" s="14" t="s">
        <v>73</v>
      </c>
      <c r="B13" s="1"/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0.02</v>
      </c>
      <c r="J13" s="11">
        <v>0.28000000000000003</v>
      </c>
    </row>
    <row r="14" spans="1:10" x14ac:dyDescent="0.25">
      <c r="A14" s="14" t="s">
        <v>65</v>
      </c>
      <c r="B14" s="1"/>
      <c r="C14" s="10">
        <v>0.02</v>
      </c>
      <c r="D14" s="10">
        <v>0.02</v>
      </c>
      <c r="E14" s="10">
        <v>0.01</v>
      </c>
      <c r="F14" s="10">
        <v>0.02</v>
      </c>
      <c r="G14" s="10">
        <v>0.02</v>
      </c>
      <c r="H14" s="10">
        <v>0.02</v>
      </c>
      <c r="I14" s="10">
        <v>0.02</v>
      </c>
      <c r="J14" s="10">
        <v>0.12</v>
      </c>
    </row>
    <row r="15" spans="1:10" x14ac:dyDescent="0.25">
      <c r="A15" s="14" t="s">
        <v>66</v>
      </c>
      <c r="B15" s="1"/>
      <c r="C15" s="11">
        <v>0</v>
      </c>
      <c r="D15" s="10">
        <v>0.06</v>
      </c>
      <c r="E15" s="10">
        <v>0.03</v>
      </c>
      <c r="F15" s="11">
        <v>0</v>
      </c>
      <c r="G15" s="11">
        <v>0</v>
      </c>
      <c r="H15" s="10">
        <v>0.03</v>
      </c>
      <c r="I15" s="10">
        <v>0.03</v>
      </c>
      <c r="J15" s="11">
        <v>0</v>
      </c>
    </row>
    <row r="16" spans="1:10" x14ac:dyDescent="0.25">
      <c r="A16" s="14" t="s">
        <v>67</v>
      </c>
      <c r="B16" s="1"/>
      <c r="C16" s="11">
        <v>0</v>
      </c>
      <c r="D16" s="11">
        <v>0</v>
      </c>
      <c r="E16" s="10">
        <v>0.02</v>
      </c>
      <c r="F16" s="10">
        <v>0.04</v>
      </c>
      <c r="G16" s="10">
        <v>7.0000000000000007E-2</v>
      </c>
      <c r="H16" s="10">
        <v>0.09</v>
      </c>
      <c r="I16" s="10">
        <v>0.11</v>
      </c>
      <c r="J16" s="11">
        <v>0.1</v>
      </c>
    </row>
    <row r="17" spans="1:10" x14ac:dyDescent="0.25">
      <c r="A17" s="14" t="s">
        <v>74</v>
      </c>
      <c r="B17" s="1"/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x14ac:dyDescent="0.25">
      <c r="A18" s="14" t="s">
        <v>69</v>
      </c>
      <c r="B18" s="1"/>
      <c r="C18" s="10">
        <v>0.35</v>
      </c>
      <c r="D18" s="10">
        <v>0.35</v>
      </c>
      <c r="E18" s="10">
        <v>0.34</v>
      </c>
      <c r="F18" s="10">
        <v>0.39</v>
      </c>
      <c r="G18" s="10">
        <v>0.44</v>
      </c>
      <c r="H18" s="10">
        <v>0.46</v>
      </c>
      <c r="I18" s="10">
        <v>0.46</v>
      </c>
      <c r="J18" s="10">
        <v>0.45</v>
      </c>
    </row>
    <row r="19" spans="1:10" x14ac:dyDescent="0.25">
      <c r="A19" s="14" t="s">
        <v>75</v>
      </c>
      <c r="B19" s="1"/>
      <c r="C19" s="11">
        <v>1.2</v>
      </c>
      <c r="D19" s="10">
        <v>1.23</v>
      </c>
      <c r="E19" s="10">
        <v>1.19</v>
      </c>
      <c r="F19" s="10">
        <v>1.24</v>
      </c>
      <c r="G19" s="10">
        <v>1.26</v>
      </c>
      <c r="H19" s="11">
        <v>1.2</v>
      </c>
      <c r="I19" s="10">
        <v>1.28</v>
      </c>
      <c r="J19" s="10">
        <v>1.29</v>
      </c>
    </row>
    <row r="20" spans="1:10" x14ac:dyDescent="0.25">
      <c r="A20" s="14" t="s">
        <v>68</v>
      </c>
      <c r="B20" s="1"/>
      <c r="C20" s="11">
        <v>0.1</v>
      </c>
      <c r="D20" s="10">
        <v>0.22</v>
      </c>
      <c r="E20" s="10">
        <v>0.25</v>
      </c>
      <c r="F20" s="11">
        <v>0.21</v>
      </c>
      <c r="G20" s="10">
        <v>0.22</v>
      </c>
      <c r="H20" s="10">
        <v>0.24</v>
      </c>
      <c r="I20" s="10">
        <v>0.26</v>
      </c>
      <c r="J20" s="10">
        <v>0.24</v>
      </c>
    </row>
    <row r="21" spans="1:10" ht="13.8" thickBot="1" x14ac:dyDescent="0.3">
      <c r="A21" s="24" t="s">
        <v>71</v>
      </c>
      <c r="B21" s="2"/>
      <c r="C21" s="12">
        <v>2.34</v>
      </c>
      <c r="D21" s="12">
        <v>2.12</v>
      </c>
      <c r="E21" s="12">
        <v>2.2200000000000002</v>
      </c>
      <c r="F21" s="12">
        <v>2.14</v>
      </c>
      <c r="G21" s="12">
        <v>2.2400000000000002</v>
      </c>
      <c r="H21" s="12">
        <v>2.31</v>
      </c>
      <c r="I21" s="12">
        <v>2.52</v>
      </c>
      <c r="J21" s="12">
        <v>2.12</v>
      </c>
    </row>
    <row r="22" spans="1:10" ht="13.8" thickBot="1" x14ac:dyDescent="0.3">
      <c r="A22" s="26" t="s">
        <v>70</v>
      </c>
      <c r="B22" s="5"/>
      <c r="C22" s="9">
        <f>SUM(C3:C21)</f>
        <v>5.9399999999999995</v>
      </c>
      <c r="D22" s="9">
        <f t="shared" ref="D22:E22" si="0">SUM(D3:D21)</f>
        <v>6.0200000000000005</v>
      </c>
      <c r="E22" s="9">
        <f t="shared" si="0"/>
        <v>6.21</v>
      </c>
      <c r="F22" s="9">
        <f>SUM(F3:F21)</f>
        <v>6.18</v>
      </c>
      <c r="G22" s="9">
        <f t="shared" ref="G22" si="1">SUM(G3:G21)</f>
        <v>6.46</v>
      </c>
      <c r="H22" s="27">
        <f t="shared" ref="H22" si="2">SUM(H3:H21)</f>
        <v>6.7999999999999989</v>
      </c>
      <c r="I22" s="9">
        <f t="shared" ref="I22" si="3">SUM(I3:I21)</f>
        <v>7.4399999999999995</v>
      </c>
      <c r="J22" s="9">
        <f t="shared" ref="J22" si="4">SUM(J3:J21)</f>
        <v>8.18</v>
      </c>
    </row>
    <row r="23" spans="1:10" ht="13.8" thickBot="1" x14ac:dyDescent="0.3">
      <c r="A23" s="5" t="s">
        <v>56</v>
      </c>
      <c r="B23" s="5"/>
      <c r="C23" s="9">
        <v>2016</v>
      </c>
      <c r="D23" s="9">
        <v>2017</v>
      </c>
      <c r="E23" s="9">
        <v>2018</v>
      </c>
      <c r="F23" s="9">
        <v>2019</v>
      </c>
      <c r="G23" s="9">
        <v>2020</v>
      </c>
      <c r="H23" s="9">
        <v>2021</v>
      </c>
      <c r="I23" s="9">
        <v>2022</v>
      </c>
      <c r="J23" s="9">
        <v>2023</v>
      </c>
    </row>
    <row r="24" spans="1:10" x14ac:dyDescent="0.25">
      <c r="A24" s="14" t="s">
        <v>57</v>
      </c>
      <c r="B24" s="1"/>
      <c r="C24" s="10">
        <v>0.89</v>
      </c>
      <c r="D24" s="10">
        <v>0.83</v>
      </c>
      <c r="E24" s="10">
        <v>0.76</v>
      </c>
      <c r="F24" s="10">
        <v>0.75</v>
      </c>
      <c r="G24" s="10">
        <v>0.78</v>
      </c>
      <c r="H24" s="10">
        <v>0.52</v>
      </c>
      <c r="I24" s="10">
        <v>0.65</v>
      </c>
      <c r="J24" s="11">
        <v>0.68</v>
      </c>
    </row>
    <row r="25" spans="1:10" x14ac:dyDescent="0.25">
      <c r="A25" s="14" t="s">
        <v>58</v>
      </c>
      <c r="B25" s="1"/>
      <c r="C25" s="10">
        <v>0.78</v>
      </c>
      <c r="D25" s="10">
        <v>0.82</v>
      </c>
      <c r="E25" s="11">
        <v>0.8</v>
      </c>
      <c r="F25" s="10">
        <v>0.81</v>
      </c>
      <c r="G25" s="10">
        <v>0.82</v>
      </c>
      <c r="H25" s="10">
        <v>0.76</v>
      </c>
      <c r="I25" s="11">
        <v>0.8</v>
      </c>
      <c r="J25" s="11">
        <v>0.87</v>
      </c>
    </row>
    <row r="26" spans="1:10" x14ac:dyDescent="0.25">
      <c r="A26" s="14" t="s">
        <v>59</v>
      </c>
      <c r="B26" s="1"/>
      <c r="C26" s="10">
        <v>0.38</v>
      </c>
      <c r="D26" s="10">
        <v>0.28000000000000003</v>
      </c>
      <c r="E26" s="10">
        <v>0.23</v>
      </c>
      <c r="F26" s="10">
        <v>0.15</v>
      </c>
      <c r="G26" s="10">
        <v>0.27</v>
      </c>
      <c r="H26" s="10">
        <v>0.08</v>
      </c>
      <c r="I26" s="10">
        <v>0.15</v>
      </c>
      <c r="J26" s="11">
        <v>0.21</v>
      </c>
    </row>
    <row r="27" spans="1:10" x14ac:dyDescent="0.25">
      <c r="A27" s="14" t="s">
        <v>60</v>
      </c>
      <c r="B27" s="1"/>
      <c r="C27" s="10">
        <v>0.22</v>
      </c>
      <c r="D27" s="11">
        <v>0.2</v>
      </c>
      <c r="E27" s="11">
        <v>0.2</v>
      </c>
      <c r="F27" s="10">
        <v>0.21</v>
      </c>
      <c r="G27" s="11">
        <v>0.2</v>
      </c>
      <c r="H27" s="10">
        <v>0.25</v>
      </c>
      <c r="I27" s="10">
        <v>0.33</v>
      </c>
      <c r="J27" s="11">
        <v>0.36</v>
      </c>
    </row>
    <row r="28" spans="1:10" x14ac:dyDescent="0.25">
      <c r="A28" s="14" t="s">
        <v>61</v>
      </c>
      <c r="B28" s="1"/>
      <c r="C28" s="10">
        <v>0.09</v>
      </c>
      <c r="D28" s="10">
        <v>0.06</v>
      </c>
      <c r="E28" s="10">
        <v>0.03</v>
      </c>
      <c r="F28" s="11">
        <v>0</v>
      </c>
      <c r="G28" s="10">
        <v>0.04</v>
      </c>
      <c r="H28" s="10">
        <v>0.05</v>
      </c>
      <c r="I28" s="10">
        <v>0.04</v>
      </c>
      <c r="J28" s="11">
        <v>0.04</v>
      </c>
    </row>
    <row r="29" spans="1:10" x14ac:dyDescent="0.25">
      <c r="A29" s="14" t="s">
        <v>62</v>
      </c>
      <c r="B29" s="1"/>
      <c r="C29" s="10">
        <v>0.21</v>
      </c>
      <c r="D29" s="10">
        <v>0.18</v>
      </c>
      <c r="E29" s="10">
        <v>0.19</v>
      </c>
      <c r="F29" s="10">
        <v>0.17</v>
      </c>
      <c r="G29" s="10">
        <v>0.15</v>
      </c>
      <c r="H29" s="10">
        <v>0.12</v>
      </c>
      <c r="I29" s="10">
        <v>0.15</v>
      </c>
      <c r="J29" s="11">
        <v>0.19</v>
      </c>
    </row>
    <row r="30" spans="1:10" x14ac:dyDescent="0.25">
      <c r="A30" s="14" t="s">
        <v>63</v>
      </c>
      <c r="B30" s="1"/>
      <c r="C30" s="10">
        <v>0.16</v>
      </c>
      <c r="D30" s="10">
        <v>0.16</v>
      </c>
      <c r="E30" s="11">
        <v>0.2</v>
      </c>
      <c r="F30" s="10">
        <v>0.21</v>
      </c>
      <c r="G30" s="11">
        <v>0.3</v>
      </c>
      <c r="H30" s="10">
        <v>0.21</v>
      </c>
      <c r="I30" s="10">
        <v>0.18</v>
      </c>
      <c r="J30" s="11">
        <v>0.23</v>
      </c>
    </row>
    <row r="31" spans="1:10" x14ac:dyDescent="0.25">
      <c r="A31" s="14" t="s">
        <v>64</v>
      </c>
      <c r="B31" s="1"/>
      <c r="C31" s="10">
        <v>0.06</v>
      </c>
      <c r="D31" s="10">
        <v>0.01</v>
      </c>
      <c r="E31" s="10">
        <v>0.08</v>
      </c>
      <c r="F31" s="10">
        <v>0.05</v>
      </c>
      <c r="G31" s="10">
        <v>5.65</v>
      </c>
      <c r="H31" s="10">
        <v>1.32</v>
      </c>
      <c r="I31" s="10">
        <v>0.48</v>
      </c>
      <c r="J31" s="11">
        <v>0.05</v>
      </c>
    </row>
    <row r="32" spans="1:10" x14ac:dyDescent="0.25">
      <c r="A32" s="10" t="s">
        <v>76</v>
      </c>
      <c r="B32" s="1"/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x14ac:dyDescent="0.25">
      <c r="A33" s="14" t="s">
        <v>72</v>
      </c>
      <c r="B33" s="1"/>
      <c r="C33" s="10">
        <v>0.28000000000000003</v>
      </c>
      <c r="D33" s="10">
        <v>0.21</v>
      </c>
      <c r="E33" s="10">
        <v>0.19</v>
      </c>
      <c r="F33" s="10">
        <v>0.14000000000000001</v>
      </c>
      <c r="G33" s="10">
        <v>0.12</v>
      </c>
      <c r="H33" s="10">
        <v>0.08</v>
      </c>
      <c r="I33" s="10">
        <v>0.03</v>
      </c>
      <c r="J33" s="11">
        <v>0</v>
      </c>
    </row>
    <row r="34" spans="1:10" x14ac:dyDescent="0.25">
      <c r="A34" s="14" t="s">
        <v>73</v>
      </c>
      <c r="B34" s="1"/>
      <c r="C34" s="10">
        <v>0.09</v>
      </c>
      <c r="D34" s="10">
        <v>0.08</v>
      </c>
      <c r="E34" s="10">
        <v>7.0000000000000007E-2</v>
      </c>
      <c r="F34" s="10">
        <v>7.0000000000000007E-2</v>
      </c>
      <c r="G34" s="11">
        <v>0</v>
      </c>
      <c r="H34" s="11">
        <v>0</v>
      </c>
      <c r="I34" s="11">
        <v>0</v>
      </c>
      <c r="J34" s="11">
        <v>0</v>
      </c>
    </row>
    <row r="35" spans="1:10" x14ac:dyDescent="0.25">
      <c r="A35" s="14" t="s">
        <v>65</v>
      </c>
      <c r="B35" s="1"/>
      <c r="C35" s="10">
        <v>0.02</v>
      </c>
      <c r="D35" s="10">
        <v>0.02</v>
      </c>
      <c r="E35" s="10">
        <v>0.02</v>
      </c>
      <c r="F35" s="10">
        <v>0.02</v>
      </c>
      <c r="G35" s="10">
        <v>0.03</v>
      </c>
      <c r="H35" s="10">
        <v>0.02</v>
      </c>
      <c r="I35" s="10">
        <v>0.02</v>
      </c>
      <c r="J35" s="11">
        <v>0.04</v>
      </c>
    </row>
    <row r="36" spans="1:10" x14ac:dyDescent="0.25">
      <c r="A36" s="14" t="s">
        <v>66</v>
      </c>
      <c r="B36" s="1"/>
      <c r="C36" s="10">
        <v>0.05</v>
      </c>
      <c r="D36" s="11">
        <v>0</v>
      </c>
      <c r="E36" s="11">
        <v>0</v>
      </c>
      <c r="F36" s="11">
        <v>0</v>
      </c>
      <c r="G36" s="10">
        <v>1.03</v>
      </c>
      <c r="H36" s="11">
        <v>0</v>
      </c>
      <c r="I36" s="10">
        <v>0.06</v>
      </c>
      <c r="J36" s="11">
        <v>0.11</v>
      </c>
    </row>
    <row r="37" spans="1:10" x14ac:dyDescent="0.25">
      <c r="A37" s="14" t="s">
        <v>67</v>
      </c>
      <c r="B37" s="1"/>
      <c r="C37" s="10">
        <v>0.11</v>
      </c>
      <c r="D37" s="10">
        <v>0.09</v>
      </c>
      <c r="E37" s="10">
        <v>0.04</v>
      </c>
      <c r="F37" s="10">
        <v>0.03</v>
      </c>
      <c r="G37" s="11">
        <v>0</v>
      </c>
      <c r="H37" s="10">
        <v>-0.02</v>
      </c>
      <c r="I37" s="10">
        <v>0.01</v>
      </c>
      <c r="J37" s="11">
        <v>0.01</v>
      </c>
    </row>
    <row r="38" spans="1:10" x14ac:dyDescent="0.25">
      <c r="A38" s="14" t="s">
        <v>74</v>
      </c>
      <c r="B38" s="1"/>
      <c r="C38" s="11">
        <v>0</v>
      </c>
      <c r="D38" s="11">
        <v>0</v>
      </c>
      <c r="E38" s="11">
        <v>0.02</v>
      </c>
      <c r="F38" s="11">
        <v>0</v>
      </c>
      <c r="G38" s="11">
        <v>0.03</v>
      </c>
      <c r="H38" s="11">
        <v>0</v>
      </c>
      <c r="I38" s="10">
        <v>0.05</v>
      </c>
      <c r="J38" s="11">
        <v>0</v>
      </c>
    </row>
    <row r="39" spans="1:10" x14ac:dyDescent="0.25">
      <c r="A39" s="14" t="s">
        <v>69</v>
      </c>
      <c r="B39" s="1"/>
      <c r="C39" s="10">
        <v>0.46</v>
      </c>
      <c r="D39" s="10">
        <v>0.43</v>
      </c>
      <c r="E39" s="10">
        <v>0.43</v>
      </c>
      <c r="F39" s="10">
        <v>0.45</v>
      </c>
      <c r="G39" s="10">
        <v>0.25</v>
      </c>
      <c r="H39" s="10">
        <v>0.28999999999999998</v>
      </c>
      <c r="I39" s="10">
        <v>0.89</v>
      </c>
      <c r="J39" s="11">
        <v>1.57</v>
      </c>
    </row>
    <row r="40" spans="1:10" x14ac:dyDescent="0.25">
      <c r="A40" s="14" t="s">
        <v>75</v>
      </c>
      <c r="B40" s="1"/>
      <c r="C40" s="10">
        <v>1.36</v>
      </c>
      <c r="D40" s="10">
        <v>1.23</v>
      </c>
      <c r="E40" s="10">
        <v>1.27</v>
      </c>
      <c r="F40" s="10">
        <v>1.25</v>
      </c>
      <c r="G40" s="10">
        <v>1.26</v>
      </c>
      <c r="H40" s="10">
        <v>1.1299999999999999</v>
      </c>
      <c r="I40" s="10">
        <v>1.1100000000000001</v>
      </c>
      <c r="J40" s="11">
        <v>1.27</v>
      </c>
    </row>
    <row r="41" spans="1:10" x14ac:dyDescent="0.25">
      <c r="A41" s="14" t="s">
        <v>68</v>
      </c>
      <c r="B41" s="1"/>
      <c r="C41" s="11">
        <v>0.31</v>
      </c>
      <c r="D41" s="10">
        <v>0.28000000000000003</v>
      </c>
      <c r="E41" s="10">
        <v>0.31</v>
      </c>
      <c r="F41" s="10">
        <v>0.26</v>
      </c>
      <c r="G41" s="11">
        <v>0.3</v>
      </c>
      <c r="H41" s="10">
        <v>0.26</v>
      </c>
      <c r="I41" s="10">
        <v>0.25</v>
      </c>
      <c r="J41" s="11">
        <v>0.27</v>
      </c>
    </row>
    <row r="42" spans="1:10" ht="13.8" thickBot="1" x14ac:dyDescent="0.3">
      <c r="A42" s="24" t="s">
        <v>71</v>
      </c>
      <c r="B42" s="2"/>
      <c r="C42" s="12">
        <v>2.27</v>
      </c>
      <c r="D42" s="12">
        <v>1.78</v>
      </c>
      <c r="E42" s="12">
        <v>1.85</v>
      </c>
      <c r="F42" s="12">
        <v>1.76</v>
      </c>
      <c r="G42" s="12">
        <v>1.42</v>
      </c>
      <c r="H42" s="13">
        <v>1.4</v>
      </c>
      <c r="I42" s="12">
        <v>1.53</v>
      </c>
      <c r="J42" s="13">
        <v>1.57</v>
      </c>
    </row>
    <row r="43" spans="1:10" ht="13.8" thickBot="1" x14ac:dyDescent="0.3">
      <c r="A43" s="26" t="s">
        <v>70</v>
      </c>
      <c r="B43" s="5"/>
      <c r="C43" s="9">
        <f>SUM(C24:C42)</f>
        <v>7.74</v>
      </c>
      <c r="D43" s="9">
        <f t="shared" ref="D43:G43" si="5">SUM(D24:D42)</f>
        <v>6.66</v>
      </c>
      <c r="E43" s="9">
        <f t="shared" si="5"/>
        <v>6.6899999999999995</v>
      </c>
      <c r="F43" s="9">
        <f t="shared" si="5"/>
        <v>6.3299999999999992</v>
      </c>
      <c r="G43" s="9">
        <f t="shared" si="5"/>
        <v>12.649999999999999</v>
      </c>
      <c r="H43" s="9">
        <f>SUM(H24:H42)</f>
        <v>6.4700000000000006</v>
      </c>
      <c r="I43" s="9">
        <f>SUM(I24:I42)</f>
        <v>6.73</v>
      </c>
      <c r="J43" s="27">
        <f>SUM(J24:J42)</f>
        <v>7.4699999999999989</v>
      </c>
    </row>
    <row r="44" spans="1:10" x14ac:dyDescent="0.25">
      <c r="A44" s="14" t="s">
        <v>77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4" t="s">
        <v>162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22:E22 F22:J22 C43:J4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309A-9A4F-4108-817A-AF3708AC9E0D}">
  <dimension ref="A1:B39"/>
  <sheetViews>
    <sheetView workbookViewId="0">
      <selection activeCell="N13" sqref="N13"/>
    </sheetView>
  </sheetViews>
  <sheetFormatPr defaultRowHeight="13.2" x14ac:dyDescent="0.25"/>
  <sheetData>
    <row r="1" spans="1:2" x14ac:dyDescent="0.25">
      <c r="A1" t="s">
        <v>148</v>
      </c>
      <c r="B1" t="s">
        <v>149</v>
      </c>
    </row>
    <row r="2" spans="1:2" x14ac:dyDescent="0.25">
      <c r="A2">
        <v>1985</v>
      </c>
      <c r="B2">
        <v>7.4</v>
      </c>
    </row>
    <row r="3" spans="1:2" x14ac:dyDescent="0.25">
      <c r="A3">
        <v>1986</v>
      </c>
      <c r="B3">
        <v>5.24</v>
      </c>
    </row>
    <row r="4" spans="1:2" x14ac:dyDescent="0.25">
      <c r="A4">
        <v>1987</v>
      </c>
      <c r="B4">
        <v>4.7</v>
      </c>
    </row>
    <row r="5" spans="1:2" x14ac:dyDescent="0.25">
      <c r="A5">
        <v>1988</v>
      </c>
      <c r="B5">
        <v>5.74</v>
      </c>
    </row>
    <row r="6" spans="1:2" x14ac:dyDescent="0.25">
      <c r="A6">
        <v>1989</v>
      </c>
      <c r="B6">
        <v>5.9</v>
      </c>
    </row>
    <row r="7" spans="1:2" x14ac:dyDescent="0.25">
      <c r="A7">
        <v>1990</v>
      </c>
      <c r="B7">
        <v>0.93</v>
      </c>
    </row>
    <row r="8" spans="1:2" x14ac:dyDescent="0.25">
      <c r="A8">
        <v>1991</v>
      </c>
      <c r="B8">
        <v>2.88</v>
      </c>
    </row>
    <row r="9" spans="1:2" x14ac:dyDescent="0.25">
      <c r="A9">
        <v>1992</v>
      </c>
      <c r="B9">
        <v>3.45</v>
      </c>
    </row>
    <row r="10" spans="1:2" x14ac:dyDescent="0.25">
      <c r="A10">
        <v>1993</v>
      </c>
      <c r="B10">
        <v>2.98</v>
      </c>
    </row>
    <row r="11" spans="1:2" x14ac:dyDescent="0.25">
      <c r="A11">
        <v>1994</v>
      </c>
      <c r="B11">
        <v>3.96</v>
      </c>
    </row>
    <row r="12" spans="1:2" x14ac:dyDescent="0.25">
      <c r="A12">
        <v>1995</v>
      </c>
      <c r="B12">
        <v>4.8</v>
      </c>
    </row>
    <row r="13" spans="1:2" x14ac:dyDescent="0.25">
      <c r="A13">
        <v>1996</v>
      </c>
      <c r="B13">
        <v>3.03</v>
      </c>
    </row>
    <row r="14" spans="1:2" x14ac:dyDescent="0.25">
      <c r="A14">
        <v>1997</v>
      </c>
      <c r="B14">
        <v>3.07</v>
      </c>
    </row>
    <row r="15" spans="1:2" x14ac:dyDescent="0.25">
      <c r="A15">
        <v>1998</v>
      </c>
      <c r="B15">
        <v>6.45</v>
      </c>
    </row>
    <row r="16" spans="1:2" x14ac:dyDescent="0.25">
      <c r="A16">
        <v>1999</v>
      </c>
      <c r="B16">
        <v>3.85</v>
      </c>
    </row>
    <row r="17" spans="1:2" x14ac:dyDescent="0.25">
      <c r="A17">
        <v>2000</v>
      </c>
      <c r="B17">
        <v>4.26</v>
      </c>
    </row>
    <row r="18" spans="1:2" x14ac:dyDescent="0.25">
      <c r="A18">
        <v>2001</v>
      </c>
      <c r="B18">
        <v>4.3099999999999996</v>
      </c>
    </row>
    <row r="19" spans="1:2" x14ac:dyDescent="0.25">
      <c r="A19">
        <v>2002</v>
      </c>
      <c r="B19">
        <v>1.03</v>
      </c>
    </row>
    <row r="20" spans="1:2" x14ac:dyDescent="0.25">
      <c r="A20">
        <v>2003</v>
      </c>
      <c r="B20">
        <v>6.38</v>
      </c>
    </row>
    <row r="21" spans="1:2" x14ac:dyDescent="0.25">
      <c r="A21">
        <v>2004</v>
      </c>
      <c r="B21">
        <v>2.83</v>
      </c>
    </row>
    <row r="22" spans="1:2" x14ac:dyDescent="0.25">
      <c r="A22">
        <v>2005</v>
      </c>
      <c r="B22">
        <v>6.78</v>
      </c>
    </row>
    <row r="23" spans="1:2" x14ac:dyDescent="0.25">
      <c r="A23">
        <v>2006</v>
      </c>
      <c r="B23">
        <v>5.25</v>
      </c>
    </row>
    <row r="24" spans="1:2" x14ac:dyDescent="0.25">
      <c r="A24">
        <v>2007</v>
      </c>
      <c r="B24">
        <v>2.64</v>
      </c>
    </row>
    <row r="25" spans="1:2" x14ac:dyDescent="0.25">
      <c r="A25">
        <v>2008</v>
      </c>
      <c r="B25">
        <v>1.86</v>
      </c>
    </row>
    <row r="26" spans="1:2" x14ac:dyDescent="0.25">
      <c r="A26">
        <v>2009</v>
      </c>
      <c r="B26">
        <v>5.44</v>
      </c>
    </row>
    <row r="27" spans="1:2" x14ac:dyDescent="0.25">
      <c r="A27">
        <v>2010</v>
      </c>
      <c r="B27">
        <v>0.72</v>
      </c>
    </row>
    <row r="28" spans="1:2" x14ac:dyDescent="0.25">
      <c r="A28">
        <v>2011</v>
      </c>
      <c r="B28">
        <v>3.58</v>
      </c>
    </row>
    <row r="29" spans="1:2" x14ac:dyDescent="0.25">
      <c r="A29">
        <v>2012</v>
      </c>
      <c r="B29">
        <v>1.26</v>
      </c>
    </row>
    <row r="30" spans="1:2" x14ac:dyDescent="0.25">
      <c r="A30">
        <v>2013</v>
      </c>
      <c r="B30">
        <v>2.4900000000000002</v>
      </c>
    </row>
    <row r="31" spans="1:2" x14ac:dyDescent="0.25">
      <c r="A31">
        <v>2014</v>
      </c>
      <c r="B31">
        <v>3.84</v>
      </c>
    </row>
    <row r="32" spans="1:2" x14ac:dyDescent="0.25">
      <c r="A32">
        <v>2015</v>
      </c>
      <c r="B32">
        <v>3.55</v>
      </c>
    </row>
    <row r="33" spans="1:2" x14ac:dyDescent="0.25">
      <c r="A33">
        <v>2016</v>
      </c>
      <c r="B33">
        <v>3.23</v>
      </c>
    </row>
    <row r="34" spans="1:2" x14ac:dyDescent="0.25">
      <c r="A34">
        <v>2017</v>
      </c>
      <c r="B34">
        <v>6.13</v>
      </c>
    </row>
    <row r="35" spans="1:2" x14ac:dyDescent="0.25">
      <c r="A35">
        <v>2018</v>
      </c>
      <c r="B35">
        <v>1.32</v>
      </c>
    </row>
    <row r="36" spans="1:2" x14ac:dyDescent="0.25">
      <c r="A36">
        <v>2019</v>
      </c>
      <c r="B36">
        <v>0.64</v>
      </c>
    </row>
    <row r="37" spans="1:2" x14ac:dyDescent="0.25">
      <c r="A37">
        <v>2020</v>
      </c>
      <c r="B37">
        <v>-9.6300000000000008</v>
      </c>
    </row>
    <row r="38" spans="1:2" x14ac:dyDescent="0.25">
      <c r="A38">
        <v>2021</v>
      </c>
      <c r="B38">
        <v>-4.09</v>
      </c>
    </row>
    <row r="39" spans="1:2" x14ac:dyDescent="0.25">
      <c r="A39">
        <v>2022</v>
      </c>
      <c r="B39">
        <v>3.7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opLeftCell="A38" zoomScaleNormal="100" workbookViewId="0">
      <selection activeCell="N4" sqref="N4"/>
    </sheetView>
  </sheetViews>
  <sheetFormatPr defaultRowHeight="13.2" x14ac:dyDescent="0.25"/>
  <cols>
    <col min="1" max="1" width="21.109375" customWidth="1"/>
    <col min="2" max="11" width="8.44140625" customWidth="1"/>
    <col min="18" max="18" width="16.33203125" bestFit="1" customWidth="1"/>
    <col min="19" max="19" width="10.5546875" bestFit="1" customWidth="1"/>
    <col min="21" max="21" width="9.5546875" bestFit="1" customWidth="1"/>
    <col min="22" max="22" width="10.5546875" bestFit="1" customWidth="1"/>
    <col min="24" max="24" width="9.5546875" bestFit="1" customWidth="1"/>
    <col min="28" max="28" width="10.109375" bestFit="1" customWidth="1"/>
    <col min="34" max="34" width="12.6640625" customWidth="1"/>
    <col min="37" max="37" width="13.5546875" bestFit="1" customWidth="1"/>
    <col min="42" max="42" width="9.5546875" bestFit="1" customWidth="1"/>
    <col min="54" max="54" width="15.109375" bestFit="1" customWidth="1"/>
    <col min="55" max="55" width="9.5546875" bestFit="1" customWidth="1"/>
    <col min="74" max="74" width="9.44140625" bestFit="1" customWidth="1"/>
  </cols>
  <sheetData>
    <row r="1" spans="1:11" ht="13.8" thickBot="1" x14ac:dyDescent="0.3">
      <c r="A1" s="8" t="s">
        <v>79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3.8" thickBot="1" x14ac:dyDescent="0.3">
      <c r="A2" s="26" t="s">
        <v>2</v>
      </c>
      <c r="B2" s="26">
        <v>1981</v>
      </c>
      <c r="C2" s="26">
        <v>1982</v>
      </c>
      <c r="D2" s="26">
        <v>1983</v>
      </c>
      <c r="E2" s="26">
        <v>1984</v>
      </c>
      <c r="F2" s="26">
        <v>1985</v>
      </c>
      <c r="G2" s="26">
        <v>1986</v>
      </c>
      <c r="H2" s="26">
        <v>1987</v>
      </c>
      <c r="I2" s="26">
        <v>1988</v>
      </c>
      <c r="J2" s="26">
        <v>1989</v>
      </c>
      <c r="K2" s="26">
        <v>1990</v>
      </c>
    </row>
    <row r="3" spans="1:11" x14ac:dyDescent="0.25">
      <c r="A3" s="14" t="s">
        <v>3</v>
      </c>
      <c r="B3" s="14">
        <f>B4+B5+B6</f>
        <v>11.8</v>
      </c>
      <c r="C3" s="14">
        <f t="shared" ref="C3:K3" si="0">C4+C5+C6</f>
        <v>14.399999999999999</v>
      </c>
      <c r="D3" s="14">
        <f t="shared" si="0"/>
        <v>18.5</v>
      </c>
      <c r="E3" s="14">
        <f t="shared" si="0"/>
        <v>22.299999999999997</v>
      </c>
      <c r="F3" s="14">
        <f t="shared" si="0"/>
        <v>21.4</v>
      </c>
      <c r="G3" s="14">
        <f t="shared" si="0"/>
        <v>20.399999999999999</v>
      </c>
      <c r="H3" s="14">
        <f t="shared" si="0"/>
        <v>19.600000000000001</v>
      </c>
      <c r="I3" s="14">
        <f t="shared" si="0"/>
        <v>21.2</v>
      </c>
      <c r="J3" s="14">
        <f t="shared" si="0"/>
        <v>21.6</v>
      </c>
      <c r="K3" s="28">
        <f t="shared" si="0"/>
        <v>18</v>
      </c>
    </row>
    <row r="4" spans="1:11" x14ac:dyDescent="0.25">
      <c r="A4" s="14" t="s">
        <v>4</v>
      </c>
      <c r="B4" s="14">
        <v>2.8</v>
      </c>
      <c r="C4" s="14">
        <v>2.9</v>
      </c>
      <c r="D4" s="14">
        <v>4.5999999999999996</v>
      </c>
      <c r="E4" s="28">
        <v>8</v>
      </c>
      <c r="F4" s="14">
        <v>7.4</v>
      </c>
      <c r="G4" s="14">
        <v>6.7</v>
      </c>
      <c r="H4" s="14">
        <v>3.6</v>
      </c>
      <c r="I4" s="28">
        <v>4</v>
      </c>
      <c r="J4" s="14">
        <v>8.1</v>
      </c>
      <c r="K4" s="14">
        <v>2.9</v>
      </c>
    </row>
    <row r="5" spans="1:11" x14ac:dyDescent="0.25">
      <c r="A5" s="14" t="s">
        <v>5</v>
      </c>
      <c r="B5" s="14">
        <v>3.3</v>
      </c>
      <c r="C5" s="14">
        <v>4.3</v>
      </c>
      <c r="D5" s="14">
        <v>4.8</v>
      </c>
      <c r="E5" s="14">
        <v>5.2</v>
      </c>
      <c r="F5" s="14">
        <v>4.9000000000000004</v>
      </c>
      <c r="G5" s="14">
        <v>4.7</v>
      </c>
      <c r="H5" s="14">
        <v>5.2</v>
      </c>
      <c r="I5" s="14">
        <v>5.2</v>
      </c>
      <c r="J5" s="14">
        <v>4.9000000000000004</v>
      </c>
      <c r="K5" s="14">
        <v>5.5</v>
      </c>
    </row>
    <row r="6" spans="1:11" x14ac:dyDescent="0.25">
      <c r="A6" s="14" t="s">
        <v>6</v>
      </c>
      <c r="B6" s="14">
        <v>5.7</v>
      </c>
      <c r="C6" s="14">
        <v>7.2</v>
      </c>
      <c r="D6" s="14">
        <v>9.1</v>
      </c>
      <c r="E6" s="14">
        <v>9.1</v>
      </c>
      <c r="F6" s="14">
        <v>9.1</v>
      </c>
      <c r="G6" s="28">
        <v>9</v>
      </c>
      <c r="H6" s="14">
        <v>10.8</v>
      </c>
      <c r="I6" s="28">
        <v>12</v>
      </c>
      <c r="J6" s="14">
        <v>8.6</v>
      </c>
      <c r="K6" s="28">
        <v>9.6</v>
      </c>
    </row>
    <row r="7" spans="1:11" x14ac:dyDescent="0.25">
      <c r="A7" s="14" t="s">
        <v>7</v>
      </c>
      <c r="B7" s="14">
        <f>B8+B9+B10</f>
        <v>14.9</v>
      </c>
      <c r="C7" s="28">
        <f t="shared" ref="C7:K7" si="1">C8+C9+C10</f>
        <v>18</v>
      </c>
      <c r="D7" s="14">
        <f t="shared" si="1"/>
        <v>32.900000000000006</v>
      </c>
      <c r="E7" s="14">
        <f t="shared" si="1"/>
        <v>33.200000000000003</v>
      </c>
      <c r="F7" s="14">
        <f t="shared" si="1"/>
        <v>30.6</v>
      </c>
      <c r="G7" s="14">
        <f t="shared" si="1"/>
        <v>28.7</v>
      </c>
      <c r="H7" s="28">
        <f t="shared" si="1"/>
        <v>30</v>
      </c>
      <c r="I7" s="14">
        <f t="shared" si="1"/>
        <v>25.8</v>
      </c>
      <c r="J7" s="14">
        <f t="shared" si="1"/>
        <v>18.600000000000001</v>
      </c>
      <c r="K7" s="28">
        <f t="shared" si="1"/>
        <v>23</v>
      </c>
    </row>
    <row r="8" spans="1:11" x14ac:dyDescent="0.25">
      <c r="A8" s="14" t="s">
        <v>4</v>
      </c>
      <c r="B8" s="14">
        <v>4.4000000000000004</v>
      </c>
      <c r="C8" s="14">
        <v>5.9</v>
      </c>
      <c r="D8" s="14">
        <v>14.5</v>
      </c>
      <c r="E8" s="14">
        <v>13.6</v>
      </c>
      <c r="F8" s="14">
        <v>11.3</v>
      </c>
      <c r="G8" s="14">
        <v>13.2</v>
      </c>
      <c r="H8" s="14">
        <v>16.3</v>
      </c>
      <c r="I8" s="28">
        <v>14.9</v>
      </c>
      <c r="J8" s="14">
        <v>11.5</v>
      </c>
      <c r="K8" s="28">
        <v>14</v>
      </c>
    </row>
    <row r="9" spans="1:11" x14ac:dyDescent="0.25">
      <c r="A9" s="14" t="s">
        <v>5</v>
      </c>
      <c r="B9" s="14">
        <v>0.9</v>
      </c>
      <c r="C9" s="14">
        <v>1.1000000000000001</v>
      </c>
      <c r="D9" s="14">
        <v>1.6</v>
      </c>
      <c r="E9" s="14">
        <v>1.8</v>
      </c>
      <c r="F9" s="14">
        <v>2.1</v>
      </c>
      <c r="G9" s="14">
        <v>1.8</v>
      </c>
      <c r="H9" s="14">
        <v>1.6</v>
      </c>
      <c r="I9" s="14">
        <v>1.4</v>
      </c>
      <c r="J9" s="14">
        <v>0.9</v>
      </c>
      <c r="K9" s="14">
        <v>1.1000000000000001</v>
      </c>
    </row>
    <row r="10" spans="1:11" ht="13.8" thickBot="1" x14ac:dyDescent="0.3">
      <c r="A10" s="24" t="s">
        <v>6</v>
      </c>
      <c r="B10" s="24">
        <v>9.6</v>
      </c>
      <c r="C10" s="29">
        <v>11</v>
      </c>
      <c r="D10" s="24">
        <v>16.8</v>
      </c>
      <c r="E10" s="24">
        <v>17.8</v>
      </c>
      <c r="F10" s="24">
        <v>17.2</v>
      </c>
      <c r="G10" s="24">
        <v>13.7</v>
      </c>
      <c r="H10" s="24">
        <v>12.1</v>
      </c>
      <c r="I10" s="24">
        <v>9.5</v>
      </c>
      <c r="J10" s="24">
        <v>6.2</v>
      </c>
      <c r="K10" s="24">
        <v>7.9</v>
      </c>
    </row>
    <row r="11" spans="1:11" ht="13.8" thickBot="1" x14ac:dyDescent="0.3">
      <c r="A11" s="26" t="s">
        <v>8</v>
      </c>
      <c r="B11" s="26">
        <f>B12+B13+B14</f>
        <v>26.700000000000003</v>
      </c>
      <c r="C11" s="26">
        <f t="shared" ref="C11:K11" si="2">C12+C13+C14</f>
        <v>32.4</v>
      </c>
      <c r="D11" s="26">
        <f t="shared" si="2"/>
        <v>51.4</v>
      </c>
      <c r="E11" s="26">
        <f t="shared" si="2"/>
        <v>55.5</v>
      </c>
      <c r="F11" s="30">
        <f t="shared" si="2"/>
        <v>52</v>
      </c>
      <c r="G11" s="26">
        <f t="shared" si="2"/>
        <v>49.099999999999994</v>
      </c>
      <c r="H11" s="26">
        <f t="shared" si="2"/>
        <v>49.6</v>
      </c>
      <c r="I11" s="30">
        <f t="shared" si="2"/>
        <v>47</v>
      </c>
      <c r="J11" s="26">
        <f t="shared" si="2"/>
        <v>40.200000000000003</v>
      </c>
      <c r="K11" s="30">
        <f t="shared" si="2"/>
        <v>41</v>
      </c>
    </row>
    <row r="12" spans="1:11" x14ac:dyDescent="0.25">
      <c r="A12" s="14" t="s">
        <v>4</v>
      </c>
      <c r="B12" s="14">
        <f>B4+B8</f>
        <v>7.2</v>
      </c>
      <c r="C12" s="14">
        <f t="shared" ref="C12:K12" si="3">C4+C8</f>
        <v>8.8000000000000007</v>
      </c>
      <c r="D12" s="14">
        <f t="shared" si="3"/>
        <v>19.100000000000001</v>
      </c>
      <c r="E12" s="14">
        <f t="shared" si="3"/>
        <v>21.6</v>
      </c>
      <c r="F12" s="14">
        <f t="shared" si="3"/>
        <v>18.700000000000003</v>
      </c>
      <c r="G12" s="14">
        <f t="shared" si="3"/>
        <v>19.899999999999999</v>
      </c>
      <c r="H12" s="14">
        <f t="shared" si="3"/>
        <v>19.900000000000002</v>
      </c>
      <c r="I12" s="14">
        <f t="shared" si="3"/>
        <v>18.899999999999999</v>
      </c>
      <c r="J12" s="14">
        <f t="shared" si="3"/>
        <v>19.600000000000001</v>
      </c>
      <c r="K12" s="14">
        <f t="shared" si="3"/>
        <v>16.899999999999999</v>
      </c>
    </row>
    <row r="13" spans="1:11" x14ac:dyDescent="0.25">
      <c r="A13" s="14" t="s">
        <v>5</v>
      </c>
      <c r="B13" s="14">
        <f t="shared" ref="B13:K14" si="4">B5+B9</f>
        <v>4.2</v>
      </c>
      <c r="C13" s="14">
        <f t="shared" si="4"/>
        <v>5.4</v>
      </c>
      <c r="D13" s="14">
        <f t="shared" si="4"/>
        <v>6.4</v>
      </c>
      <c r="E13" s="28">
        <f t="shared" si="4"/>
        <v>7</v>
      </c>
      <c r="F13" s="28">
        <f t="shared" si="4"/>
        <v>7</v>
      </c>
      <c r="G13" s="14">
        <f t="shared" si="4"/>
        <v>6.5</v>
      </c>
      <c r="H13" s="14">
        <f t="shared" si="4"/>
        <v>6.8000000000000007</v>
      </c>
      <c r="I13" s="14">
        <f t="shared" si="4"/>
        <v>6.6</v>
      </c>
      <c r="J13" s="14">
        <f t="shared" si="4"/>
        <v>5.8000000000000007</v>
      </c>
      <c r="K13" s="14">
        <f t="shared" si="4"/>
        <v>6.6</v>
      </c>
    </row>
    <row r="14" spans="1:11" ht="13.8" thickBot="1" x14ac:dyDescent="0.3">
      <c r="A14" s="24" t="s">
        <v>6</v>
      </c>
      <c r="B14" s="24">
        <f t="shared" si="4"/>
        <v>15.3</v>
      </c>
      <c r="C14" s="24">
        <f t="shared" si="4"/>
        <v>18.2</v>
      </c>
      <c r="D14" s="24">
        <f t="shared" si="4"/>
        <v>25.9</v>
      </c>
      <c r="E14" s="24">
        <f t="shared" si="4"/>
        <v>26.9</v>
      </c>
      <c r="F14" s="24">
        <f t="shared" si="4"/>
        <v>26.299999999999997</v>
      </c>
      <c r="G14" s="24">
        <f t="shared" si="4"/>
        <v>22.7</v>
      </c>
      <c r="H14" s="24">
        <f t="shared" si="4"/>
        <v>22.9</v>
      </c>
      <c r="I14" s="24">
        <f t="shared" si="4"/>
        <v>21.5</v>
      </c>
      <c r="J14" s="24">
        <f t="shared" si="4"/>
        <v>14.8</v>
      </c>
      <c r="K14" s="24">
        <f t="shared" si="4"/>
        <v>17.5</v>
      </c>
    </row>
    <row r="15" spans="1:11" ht="13.8" thickBot="1" x14ac:dyDescent="0.3">
      <c r="A15" s="26" t="s">
        <v>2</v>
      </c>
      <c r="B15" s="26">
        <v>1991</v>
      </c>
      <c r="C15" s="26">
        <v>1992</v>
      </c>
      <c r="D15" s="26">
        <v>1993</v>
      </c>
      <c r="E15" s="26">
        <v>1994</v>
      </c>
      <c r="F15" s="26">
        <v>1995</v>
      </c>
      <c r="G15" s="26">
        <v>1996</v>
      </c>
      <c r="H15" s="26">
        <v>1997</v>
      </c>
      <c r="I15" s="26">
        <v>1998</v>
      </c>
      <c r="J15" s="26">
        <v>1999</v>
      </c>
      <c r="K15" s="26">
        <v>2000</v>
      </c>
    </row>
    <row r="16" spans="1:11" x14ac:dyDescent="0.25">
      <c r="A16" s="14" t="s">
        <v>3</v>
      </c>
      <c r="B16" s="14">
        <f t="shared" ref="B16:D16" si="5">B17+B18+B19</f>
        <v>13.5</v>
      </c>
      <c r="C16" s="14">
        <f t="shared" si="5"/>
        <v>18.399999999999999</v>
      </c>
      <c r="D16" s="14">
        <f t="shared" si="5"/>
        <v>18.8</v>
      </c>
      <c r="E16" s="14">
        <f>E17+E18+E19</f>
        <v>21.5</v>
      </c>
      <c r="F16" s="14">
        <f t="shared" ref="F16:K16" si="6">F17+F18+F19</f>
        <v>22.9</v>
      </c>
      <c r="G16" s="14">
        <f t="shared" si="6"/>
        <v>26.8</v>
      </c>
      <c r="H16" s="14">
        <f t="shared" si="6"/>
        <v>27.400000000000002</v>
      </c>
      <c r="I16" s="14">
        <f t="shared" si="6"/>
        <v>32.299999999999997</v>
      </c>
      <c r="J16" s="14">
        <f t="shared" si="6"/>
        <v>34.4</v>
      </c>
      <c r="K16" s="14">
        <f t="shared" si="6"/>
        <v>35.9</v>
      </c>
    </row>
    <row r="17" spans="1:11" x14ac:dyDescent="0.25">
      <c r="A17" s="14" t="s">
        <v>4</v>
      </c>
      <c r="B17" s="14">
        <v>-2.1</v>
      </c>
      <c r="C17" s="14">
        <v>0.8</v>
      </c>
      <c r="D17" s="14">
        <v>1.9</v>
      </c>
      <c r="E17" s="14">
        <v>6.7</v>
      </c>
      <c r="F17" s="28">
        <v>9</v>
      </c>
      <c r="G17" s="14">
        <v>13.2</v>
      </c>
      <c r="H17" s="14">
        <v>15.3</v>
      </c>
      <c r="I17" s="14">
        <v>18.899999999999999</v>
      </c>
      <c r="J17" s="14">
        <v>19.7</v>
      </c>
      <c r="K17" s="14">
        <v>21.2</v>
      </c>
    </row>
    <row r="18" spans="1:11" x14ac:dyDescent="0.25">
      <c r="A18" s="14" t="s">
        <v>5</v>
      </c>
      <c r="B18" s="14">
        <v>5.9</v>
      </c>
      <c r="C18" s="14">
        <v>8.1</v>
      </c>
      <c r="D18" s="14">
        <v>8.3000000000000007</v>
      </c>
      <c r="E18" s="14">
        <v>9.6</v>
      </c>
      <c r="F18" s="14">
        <v>9.4</v>
      </c>
      <c r="G18" s="28">
        <v>10</v>
      </c>
      <c r="H18" s="14">
        <v>11.3</v>
      </c>
      <c r="I18" s="14">
        <v>12.3</v>
      </c>
      <c r="J18" s="14">
        <v>13.6</v>
      </c>
      <c r="K18" s="14">
        <v>13.9</v>
      </c>
    </row>
    <row r="19" spans="1:11" x14ac:dyDescent="0.25">
      <c r="A19" s="14" t="s">
        <v>6</v>
      </c>
      <c r="B19" s="14">
        <v>9.6999999999999993</v>
      </c>
      <c r="C19" s="14">
        <v>9.5</v>
      </c>
      <c r="D19" s="14">
        <v>8.6</v>
      </c>
      <c r="E19" s="14">
        <v>5.2</v>
      </c>
      <c r="F19" s="14">
        <v>4.5</v>
      </c>
      <c r="G19" s="14">
        <v>3.6</v>
      </c>
      <c r="H19" s="14">
        <v>0.8</v>
      </c>
      <c r="I19" s="14">
        <v>1.1000000000000001</v>
      </c>
      <c r="J19" s="14">
        <v>1.1000000000000001</v>
      </c>
      <c r="K19" s="14">
        <v>0.8</v>
      </c>
    </row>
    <row r="20" spans="1:11" x14ac:dyDescent="0.25">
      <c r="A20" s="14" t="s">
        <v>7</v>
      </c>
      <c r="B20" s="14">
        <f t="shared" ref="B20:D20" si="7">B21+B22+B23</f>
        <v>23.3</v>
      </c>
      <c r="C20" s="14">
        <f t="shared" si="7"/>
        <v>18.7</v>
      </c>
      <c r="D20" s="14">
        <f t="shared" si="7"/>
        <v>14.4</v>
      </c>
      <c r="E20" s="14">
        <f>E21+E22+E23</f>
        <v>8.5</v>
      </c>
      <c r="F20" s="28">
        <f t="shared" ref="F20" si="8">F21+F22+F23</f>
        <v>5</v>
      </c>
      <c r="G20" s="14">
        <f t="shared" ref="G20" si="9">G21+G22+G23</f>
        <v>3.5</v>
      </c>
      <c r="H20" s="28">
        <f t="shared" ref="H20" si="10">H21+H22+H23</f>
        <v>4</v>
      </c>
      <c r="I20" s="14">
        <f t="shared" ref="I20" si="11">I21+I22+I23</f>
        <v>5.7</v>
      </c>
      <c r="J20" s="14">
        <f t="shared" ref="J20" si="12">J21+J22+J23</f>
        <v>9.1999999999999993</v>
      </c>
      <c r="K20" s="14">
        <f t="shared" ref="K20" si="13">K21+K22+K23</f>
        <v>8.8000000000000007</v>
      </c>
    </row>
    <row r="21" spans="1:11" x14ac:dyDescent="0.25">
      <c r="A21" s="14" t="s">
        <v>4</v>
      </c>
      <c r="B21" s="14">
        <v>14.5</v>
      </c>
      <c r="C21" s="14">
        <v>11.3</v>
      </c>
      <c r="D21" s="14">
        <v>7.8</v>
      </c>
      <c r="E21" s="14">
        <v>6.3</v>
      </c>
      <c r="F21" s="14">
        <v>3.2</v>
      </c>
      <c r="G21" s="14">
        <v>1.5</v>
      </c>
      <c r="H21" s="14">
        <v>1.7</v>
      </c>
      <c r="I21" s="14">
        <v>3.7</v>
      </c>
      <c r="J21" s="28">
        <v>7</v>
      </c>
      <c r="K21" s="14">
        <v>6.7</v>
      </c>
    </row>
    <row r="22" spans="1:11" x14ac:dyDescent="0.25">
      <c r="A22" s="14" t="s">
        <v>5</v>
      </c>
      <c r="B22" s="28">
        <v>1</v>
      </c>
      <c r="C22" s="14">
        <v>1.1000000000000001</v>
      </c>
      <c r="D22" s="28">
        <v>1</v>
      </c>
      <c r="E22" s="14">
        <v>0.3</v>
      </c>
      <c r="F22" s="14">
        <v>0.3</v>
      </c>
      <c r="G22" s="14">
        <v>0.4</v>
      </c>
      <c r="H22" s="14">
        <v>0.5</v>
      </c>
      <c r="I22" s="14">
        <v>0.7</v>
      </c>
      <c r="J22" s="14">
        <v>0.8</v>
      </c>
      <c r="K22" s="14">
        <v>0.9</v>
      </c>
    </row>
    <row r="23" spans="1:11" ht="13.8" thickBot="1" x14ac:dyDescent="0.3">
      <c r="A23" s="24" t="s">
        <v>6</v>
      </c>
      <c r="B23" s="24">
        <v>7.8</v>
      </c>
      <c r="C23" s="24">
        <v>6.3</v>
      </c>
      <c r="D23" s="24">
        <v>5.6</v>
      </c>
      <c r="E23" s="24">
        <v>1.9</v>
      </c>
      <c r="F23" s="24">
        <v>1.5</v>
      </c>
      <c r="G23" s="24">
        <v>1.6</v>
      </c>
      <c r="H23" s="24">
        <v>1.8</v>
      </c>
      <c r="I23" s="24">
        <v>1.3</v>
      </c>
      <c r="J23" s="24">
        <v>1.4</v>
      </c>
      <c r="K23" s="24">
        <v>1.2</v>
      </c>
    </row>
    <row r="24" spans="1:11" ht="13.8" thickBot="1" x14ac:dyDescent="0.3">
      <c r="A24" s="26" t="s">
        <v>8</v>
      </c>
      <c r="B24" s="30">
        <f t="shared" ref="B24:D24" si="14">B25+B26+B27</f>
        <v>36.799999999999997</v>
      </c>
      <c r="C24" s="30">
        <f t="shared" si="14"/>
        <v>37.1</v>
      </c>
      <c r="D24" s="30">
        <f t="shared" si="14"/>
        <v>33.200000000000003</v>
      </c>
      <c r="E24" s="30">
        <f>E25+E26+E27</f>
        <v>30</v>
      </c>
      <c r="F24" s="30">
        <f t="shared" ref="F24" si="15">F25+F26+F27</f>
        <v>27.9</v>
      </c>
      <c r="G24" s="30">
        <f t="shared" ref="G24" si="16">G25+G26+G27</f>
        <v>30.3</v>
      </c>
      <c r="H24" s="30">
        <f t="shared" ref="H24" si="17">H25+H26+H27</f>
        <v>31.400000000000002</v>
      </c>
      <c r="I24" s="30">
        <f t="shared" ref="I24" si="18">I25+I26+I27</f>
        <v>37.999999999999993</v>
      </c>
      <c r="J24" s="30">
        <f t="shared" ref="J24" si="19">J25+J26+J27</f>
        <v>43.6</v>
      </c>
      <c r="K24" s="30">
        <f t="shared" ref="K24" si="20">K25+K26+K27</f>
        <v>44.7</v>
      </c>
    </row>
    <row r="25" spans="1:11" x14ac:dyDescent="0.25">
      <c r="A25" s="14" t="s">
        <v>4</v>
      </c>
      <c r="B25" s="28">
        <f t="shared" ref="B25:D25" si="21">B17+B21</f>
        <v>12.4</v>
      </c>
      <c r="C25" s="28">
        <f t="shared" si="21"/>
        <v>12.100000000000001</v>
      </c>
      <c r="D25" s="28">
        <f t="shared" si="21"/>
        <v>9.6999999999999993</v>
      </c>
      <c r="E25" s="28">
        <f>E17+E21</f>
        <v>13</v>
      </c>
      <c r="F25" s="28">
        <f t="shared" ref="F25:K25" si="22">F17+F21</f>
        <v>12.2</v>
      </c>
      <c r="G25" s="28">
        <f t="shared" si="22"/>
        <v>14.7</v>
      </c>
      <c r="H25" s="28">
        <f t="shared" si="22"/>
        <v>17</v>
      </c>
      <c r="I25" s="28">
        <f t="shared" si="22"/>
        <v>22.599999999999998</v>
      </c>
      <c r="J25" s="28">
        <f t="shared" si="22"/>
        <v>26.7</v>
      </c>
      <c r="K25" s="28">
        <f t="shared" si="22"/>
        <v>27.9</v>
      </c>
    </row>
    <row r="26" spans="1:11" x14ac:dyDescent="0.25">
      <c r="A26" s="14" t="s">
        <v>5</v>
      </c>
      <c r="B26" s="28">
        <f t="shared" ref="B26:D26" si="23">B18+B22</f>
        <v>6.9</v>
      </c>
      <c r="C26" s="28">
        <f t="shared" si="23"/>
        <v>9.1999999999999993</v>
      </c>
      <c r="D26" s="28">
        <f t="shared" si="23"/>
        <v>9.3000000000000007</v>
      </c>
      <c r="E26" s="28">
        <f t="shared" ref="E26:K27" si="24">E18+E22</f>
        <v>9.9</v>
      </c>
      <c r="F26" s="28">
        <f t="shared" si="24"/>
        <v>9.7000000000000011</v>
      </c>
      <c r="G26" s="28">
        <f t="shared" si="24"/>
        <v>10.4</v>
      </c>
      <c r="H26" s="28">
        <f t="shared" si="24"/>
        <v>11.8</v>
      </c>
      <c r="I26" s="28">
        <f t="shared" si="24"/>
        <v>13</v>
      </c>
      <c r="J26" s="28">
        <f t="shared" si="24"/>
        <v>14.4</v>
      </c>
      <c r="K26" s="28">
        <f t="shared" si="24"/>
        <v>14.8</v>
      </c>
    </row>
    <row r="27" spans="1:11" ht="13.8" thickBot="1" x14ac:dyDescent="0.3">
      <c r="A27" s="24" t="s">
        <v>6</v>
      </c>
      <c r="B27" s="29">
        <f t="shared" ref="B27:D27" si="25">B19+B23</f>
        <v>17.5</v>
      </c>
      <c r="C27" s="29">
        <f t="shared" si="25"/>
        <v>15.8</v>
      </c>
      <c r="D27" s="29">
        <f t="shared" si="25"/>
        <v>14.2</v>
      </c>
      <c r="E27" s="29">
        <f t="shared" si="24"/>
        <v>7.1</v>
      </c>
      <c r="F27" s="29">
        <f t="shared" si="24"/>
        <v>6</v>
      </c>
      <c r="G27" s="29">
        <f t="shared" si="24"/>
        <v>5.2</v>
      </c>
      <c r="H27" s="29">
        <f t="shared" si="24"/>
        <v>2.6</v>
      </c>
      <c r="I27" s="29">
        <f t="shared" si="24"/>
        <v>2.4000000000000004</v>
      </c>
      <c r="J27" s="29">
        <f t="shared" si="24"/>
        <v>2.5</v>
      </c>
      <c r="K27" s="29">
        <f t="shared" si="24"/>
        <v>2</v>
      </c>
    </row>
    <row r="28" spans="1:11" ht="13.8" thickBot="1" x14ac:dyDescent="0.3">
      <c r="A28" s="26" t="s">
        <v>2</v>
      </c>
      <c r="B28" s="26">
        <v>2001</v>
      </c>
      <c r="C28" s="26">
        <v>2002</v>
      </c>
      <c r="D28" s="26">
        <v>2003</v>
      </c>
      <c r="E28" s="26">
        <v>2004</v>
      </c>
      <c r="F28" s="26">
        <v>2005</v>
      </c>
      <c r="G28" s="26">
        <v>2006</v>
      </c>
      <c r="H28" s="26">
        <v>2007</v>
      </c>
      <c r="I28" s="26">
        <v>2008</v>
      </c>
      <c r="J28" s="26">
        <v>2009</v>
      </c>
      <c r="K28" s="26">
        <v>2010</v>
      </c>
    </row>
    <row r="29" spans="1:11" x14ac:dyDescent="0.25">
      <c r="A29" s="14" t="s">
        <v>3</v>
      </c>
      <c r="B29" s="28">
        <f>B30+B31+B32</f>
        <v>42</v>
      </c>
      <c r="C29" s="28">
        <f t="shared" ref="C29:K29" si="26">C30+C31+C32</f>
        <v>44.400000000000006</v>
      </c>
      <c r="D29" s="28">
        <f t="shared" si="26"/>
        <v>43.3</v>
      </c>
      <c r="E29" s="28">
        <f t="shared" si="26"/>
        <v>42.3</v>
      </c>
      <c r="F29" s="28">
        <f t="shared" si="26"/>
        <v>44.699999999999996</v>
      </c>
      <c r="G29" s="28">
        <f t="shared" si="26"/>
        <v>47.6</v>
      </c>
      <c r="H29" s="28">
        <f t="shared" si="26"/>
        <v>50.400000000000006</v>
      </c>
      <c r="I29" s="28">
        <f t="shared" si="26"/>
        <v>46.300000000000004</v>
      </c>
      <c r="J29" s="28">
        <f t="shared" si="26"/>
        <v>46.800000000000004</v>
      </c>
      <c r="K29" s="28">
        <f t="shared" si="26"/>
        <v>42.9</v>
      </c>
    </row>
    <row r="30" spans="1:11" x14ac:dyDescent="0.25">
      <c r="A30" s="14" t="s">
        <v>4</v>
      </c>
      <c r="B30" s="14">
        <v>23.4</v>
      </c>
      <c r="C30" s="14">
        <v>24.4</v>
      </c>
      <c r="D30" s="14">
        <v>24.5</v>
      </c>
      <c r="E30" s="14">
        <v>24.3</v>
      </c>
      <c r="F30" s="14">
        <v>28.4</v>
      </c>
      <c r="G30" s="14">
        <v>32.4</v>
      </c>
      <c r="H30" s="14">
        <v>36.4</v>
      </c>
      <c r="I30" s="28">
        <v>33</v>
      </c>
      <c r="J30" s="14">
        <v>34.5</v>
      </c>
      <c r="K30" s="14">
        <v>31.3</v>
      </c>
    </row>
    <row r="31" spans="1:11" x14ac:dyDescent="0.25">
      <c r="A31" s="14" t="s">
        <v>5</v>
      </c>
      <c r="B31" s="14">
        <v>16.5</v>
      </c>
      <c r="C31" s="14">
        <v>18.3</v>
      </c>
      <c r="D31" s="14">
        <v>17.3</v>
      </c>
      <c r="E31" s="28">
        <v>17</v>
      </c>
      <c r="F31" s="14">
        <v>15.4</v>
      </c>
      <c r="G31" s="14">
        <v>14.5</v>
      </c>
      <c r="H31" s="14">
        <v>13.3</v>
      </c>
      <c r="I31" s="14">
        <v>12.7</v>
      </c>
      <c r="J31" s="14">
        <v>11.7</v>
      </c>
      <c r="K31" s="14">
        <v>11.1</v>
      </c>
    </row>
    <row r="32" spans="1:11" x14ac:dyDescent="0.25">
      <c r="A32" s="14" t="s">
        <v>6</v>
      </c>
      <c r="B32" s="14">
        <v>2.1</v>
      </c>
      <c r="C32" s="14">
        <v>1.7</v>
      </c>
      <c r="D32" s="14">
        <v>1.5</v>
      </c>
      <c r="E32" s="28">
        <v>1</v>
      </c>
      <c r="F32" s="14">
        <v>0.9</v>
      </c>
      <c r="G32" s="14">
        <v>0.7</v>
      </c>
      <c r="H32" s="14">
        <v>0.7</v>
      </c>
      <c r="I32" s="14">
        <v>0.6</v>
      </c>
      <c r="J32" s="14">
        <v>0.6</v>
      </c>
      <c r="K32" s="14">
        <v>0.5</v>
      </c>
    </row>
    <row r="33" spans="1:12" x14ac:dyDescent="0.25">
      <c r="A33" s="14" t="s">
        <v>7</v>
      </c>
      <c r="B33" s="28">
        <f>B34+B35+B36</f>
        <v>9.5</v>
      </c>
      <c r="C33" s="28">
        <f t="shared" ref="C33:K33" si="27">C34+C35+C36</f>
        <v>15.5</v>
      </c>
      <c r="D33" s="28">
        <f t="shared" si="27"/>
        <v>11</v>
      </c>
      <c r="E33" s="28">
        <f t="shared" si="27"/>
        <v>7.9</v>
      </c>
      <c r="F33" s="28">
        <f t="shared" si="27"/>
        <v>3.2</v>
      </c>
      <c r="G33" s="28">
        <f t="shared" si="27"/>
        <v>-1.0999999999999999</v>
      </c>
      <c r="H33" s="28">
        <f t="shared" si="27"/>
        <v>-5.9</v>
      </c>
      <c r="I33" s="28">
        <f t="shared" si="27"/>
        <v>-8.7000000000000011</v>
      </c>
      <c r="J33" s="28">
        <f t="shared" si="27"/>
        <v>-5.9</v>
      </c>
      <c r="K33" s="28">
        <f t="shared" si="27"/>
        <v>-4.9000000000000004</v>
      </c>
    </row>
    <row r="34" spans="1:12" x14ac:dyDescent="0.25">
      <c r="A34" s="14" t="s">
        <v>4</v>
      </c>
      <c r="B34" s="14">
        <v>7.8</v>
      </c>
      <c r="C34" s="14">
        <v>13.2</v>
      </c>
      <c r="D34" s="14">
        <v>9.3000000000000007</v>
      </c>
      <c r="E34" s="28">
        <v>6.5</v>
      </c>
      <c r="F34" s="14">
        <v>2.2000000000000002</v>
      </c>
      <c r="G34" s="14">
        <v>-1.9</v>
      </c>
      <c r="H34" s="14">
        <v>-6.5</v>
      </c>
      <c r="I34" s="14">
        <v>-9.5</v>
      </c>
      <c r="J34" s="14">
        <v>-6.5</v>
      </c>
      <c r="K34" s="14">
        <v>-5.6</v>
      </c>
    </row>
    <row r="35" spans="1:12" x14ac:dyDescent="0.25">
      <c r="A35" s="14" t="s">
        <v>5</v>
      </c>
      <c r="B35" s="28">
        <v>1</v>
      </c>
      <c r="C35" s="14">
        <v>1.4</v>
      </c>
      <c r="D35" s="14">
        <v>1.1000000000000001</v>
      </c>
      <c r="E35" s="28">
        <v>0.9</v>
      </c>
      <c r="F35" s="14">
        <v>0.7</v>
      </c>
      <c r="G35" s="14">
        <v>0.6</v>
      </c>
      <c r="H35" s="14">
        <v>0.5</v>
      </c>
      <c r="I35" s="14">
        <v>0.6</v>
      </c>
      <c r="J35" s="14">
        <v>0.5</v>
      </c>
      <c r="K35" s="14">
        <v>0.6</v>
      </c>
    </row>
    <row r="36" spans="1:12" ht="13.8" thickBot="1" x14ac:dyDescent="0.3">
      <c r="A36" s="24" t="s">
        <v>6</v>
      </c>
      <c r="B36" s="24">
        <v>0.7</v>
      </c>
      <c r="C36" s="24">
        <v>0.9</v>
      </c>
      <c r="D36" s="24">
        <v>0.6</v>
      </c>
      <c r="E36" s="29">
        <v>0.5</v>
      </c>
      <c r="F36" s="24">
        <v>0.3</v>
      </c>
      <c r="G36" s="24">
        <v>0.2</v>
      </c>
      <c r="H36" s="24">
        <v>0.1</v>
      </c>
      <c r="I36" s="24">
        <v>0.2</v>
      </c>
      <c r="J36" s="24">
        <v>0.1</v>
      </c>
      <c r="K36" s="24">
        <v>0.1</v>
      </c>
    </row>
    <row r="37" spans="1:12" ht="13.8" thickBot="1" x14ac:dyDescent="0.3">
      <c r="A37" s="26" t="s">
        <v>8</v>
      </c>
      <c r="B37" s="30">
        <f>B38+B39+B40</f>
        <v>51.5</v>
      </c>
      <c r="C37" s="30">
        <f t="shared" ref="C37:K37" si="28">C38+C39+C40</f>
        <v>59.9</v>
      </c>
      <c r="D37" s="30">
        <f t="shared" si="28"/>
        <v>54.300000000000004</v>
      </c>
      <c r="E37" s="30">
        <f t="shared" si="28"/>
        <v>50.2</v>
      </c>
      <c r="F37" s="30">
        <f t="shared" si="28"/>
        <v>47.900000000000006</v>
      </c>
      <c r="G37" s="30">
        <f t="shared" si="28"/>
        <v>46.5</v>
      </c>
      <c r="H37" s="30">
        <f t="shared" si="28"/>
        <v>44.5</v>
      </c>
      <c r="I37" s="30">
        <f t="shared" si="28"/>
        <v>37.599999999999994</v>
      </c>
      <c r="J37" s="30">
        <f t="shared" si="28"/>
        <v>40.900000000000006</v>
      </c>
      <c r="K37" s="30">
        <f t="shared" si="28"/>
        <v>38.000000000000007</v>
      </c>
    </row>
    <row r="38" spans="1:12" x14ac:dyDescent="0.25">
      <c r="A38" s="14" t="s">
        <v>4</v>
      </c>
      <c r="B38" s="28">
        <f>B30+B34</f>
        <v>31.2</v>
      </c>
      <c r="C38" s="28">
        <f t="shared" ref="C38:K38" si="29">C30+C34</f>
        <v>37.599999999999994</v>
      </c>
      <c r="D38" s="28">
        <f t="shared" si="29"/>
        <v>33.799999999999997</v>
      </c>
      <c r="E38" s="28">
        <f t="shared" si="29"/>
        <v>30.8</v>
      </c>
      <c r="F38" s="28">
        <f t="shared" si="29"/>
        <v>30.599999999999998</v>
      </c>
      <c r="G38" s="28">
        <f t="shared" si="29"/>
        <v>30.5</v>
      </c>
      <c r="H38" s="28">
        <f t="shared" si="29"/>
        <v>29.9</v>
      </c>
      <c r="I38" s="28">
        <f t="shared" si="29"/>
        <v>23.5</v>
      </c>
      <c r="J38" s="28">
        <f t="shared" si="29"/>
        <v>28</v>
      </c>
      <c r="K38" s="28">
        <f t="shared" si="29"/>
        <v>25.700000000000003</v>
      </c>
    </row>
    <row r="39" spans="1:12" x14ac:dyDescent="0.25">
      <c r="A39" s="14" t="s">
        <v>5</v>
      </c>
      <c r="B39" s="28">
        <f t="shared" ref="B39:K40" si="30">B31+B35</f>
        <v>17.5</v>
      </c>
      <c r="C39" s="28">
        <f t="shared" si="30"/>
        <v>19.7</v>
      </c>
      <c r="D39" s="28">
        <f t="shared" si="30"/>
        <v>18.400000000000002</v>
      </c>
      <c r="E39" s="28">
        <f t="shared" si="30"/>
        <v>17.899999999999999</v>
      </c>
      <c r="F39" s="28">
        <f t="shared" si="30"/>
        <v>16.100000000000001</v>
      </c>
      <c r="G39" s="28">
        <f t="shared" si="30"/>
        <v>15.1</v>
      </c>
      <c r="H39" s="28">
        <f t="shared" si="30"/>
        <v>13.8</v>
      </c>
      <c r="I39" s="28">
        <f t="shared" si="30"/>
        <v>13.299999999999999</v>
      </c>
      <c r="J39" s="28">
        <f t="shared" si="30"/>
        <v>12.2</v>
      </c>
      <c r="K39" s="28">
        <f t="shared" si="30"/>
        <v>11.7</v>
      </c>
    </row>
    <row r="40" spans="1:12" ht="13.8" thickBot="1" x14ac:dyDescent="0.3">
      <c r="A40" s="24" t="s">
        <v>6</v>
      </c>
      <c r="B40" s="29">
        <f t="shared" si="30"/>
        <v>2.8</v>
      </c>
      <c r="C40" s="29">
        <f t="shared" si="30"/>
        <v>2.6</v>
      </c>
      <c r="D40" s="29">
        <f t="shared" si="30"/>
        <v>2.1</v>
      </c>
      <c r="E40" s="29">
        <f t="shared" si="30"/>
        <v>1.5</v>
      </c>
      <c r="F40" s="29">
        <f t="shared" si="30"/>
        <v>1.2</v>
      </c>
      <c r="G40" s="29">
        <f t="shared" si="30"/>
        <v>0.89999999999999991</v>
      </c>
      <c r="H40" s="29">
        <f t="shared" si="30"/>
        <v>0.79999999999999993</v>
      </c>
      <c r="I40" s="29">
        <f t="shared" si="30"/>
        <v>0.8</v>
      </c>
      <c r="J40" s="29">
        <f t="shared" si="30"/>
        <v>0.7</v>
      </c>
      <c r="K40" s="29">
        <f t="shared" si="30"/>
        <v>0.6</v>
      </c>
    </row>
    <row r="41" spans="1:12" ht="13.8" thickBot="1" x14ac:dyDescent="0.3">
      <c r="A41" s="26" t="s">
        <v>2</v>
      </c>
      <c r="B41" s="26">
        <v>2011</v>
      </c>
      <c r="C41" s="26">
        <v>2012</v>
      </c>
      <c r="D41" s="26">
        <v>2013</v>
      </c>
      <c r="E41" s="26">
        <v>2014</v>
      </c>
      <c r="F41" s="26">
        <v>2015</v>
      </c>
      <c r="G41" s="26">
        <v>2016</v>
      </c>
      <c r="H41" s="26">
        <v>2017</v>
      </c>
      <c r="I41" s="26">
        <v>2018</v>
      </c>
      <c r="J41" s="26">
        <v>2019</v>
      </c>
      <c r="K41" s="26">
        <v>2020</v>
      </c>
    </row>
    <row r="42" spans="1:12" x14ac:dyDescent="0.25">
      <c r="A42" s="14" t="s">
        <v>3</v>
      </c>
      <c r="B42" s="28">
        <f>B43+B44+B45</f>
        <v>42.5</v>
      </c>
      <c r="C42" s="28">
        <f t="shared" ref="C42:K42" si="31">C43+C44+C45</f>
        <v>40.299999999999997</v>
      </c>
      <c r="D42" s="28">
        <f t="shared" si="31"/>
        <v>38.099999999999994</v>
      </c>
      <c r="E42" s="28">
        <f t="shared" si="31"/>
        <v>39.4</v>
      </c>
      <c r="F42" s="28">
        <f t="shared" si="31"/>
        <v>47</v>
      </c>
      <c r="G42" s="28">
        <f t="shared" si="31"/>
        <v>55.099999999999994</v>
      </c>
      <c r="H42" s="28">
        <f t="shared" si="31"/>
        <v>60.8</v>
      </c>
      <c r="I42" s="28">
        <f t="shared" si="31"/>
        <v>63.400000000000006</v>
      </c>
      <c r="J42" s="28">
        <f t="shared" si="31"/>
        <v>64.3</v>
      </c>
      <c r="K42" s="28">
        <f t="shared" si="31"/>
        <v>74.3</v>
      </c>
    </row>
    <row r="43" spans="1:12" x14ac:dyDescent="0.25">
      <c r="A43" s="14" t="s">
        <v>4</v>
      </c>
      <c r="B43" s="14">
        <v>31.9</v>
      </c>
      <c r="C43" s="14">
        <v>29.8</v>
      </c>
      <c r="D43" s="14">
        <v>27.9</v>
      </c>
      <c r="E43" s="14">
        <v>29.2</v>
      </c>
      <c r="F43" s="14">
        <v>35.5</v>
      </c>
      <c r="G43" s="14">
        <v>44.1</v>
      </c>
      <c r="H43" s="14">
        <v>49.8</v>
      </c>
      <c r="I43" s="14">
        <v>52.1</v>
      </c>
      <c r="J43" s="14">
        <v>53.3</v>
      </c>
      <c r="K43" s="14">
        <v>63.4</v>
      </c>
    </row>
    <row r="44" spans="1:12" x14ac:dyDescent="0.25">
      <c r="A44" s="14" t="s">
        <v>5</v>
      </c>
      <c r="B44" s="14">
        <v>10.1</v>
      </c>
      <c r="C44" s="28">
        <v>10</v>
      </c>
      <c r="D44" s="14">
        <v>9.6999999999999993</v>
      </c>
      <c r="E44" s="14">
        <v>9.6</v>
      </c>
      <c r="F44" s="14">
        <v>10.8</v>
      </c>
      <c r="G44" s="14">
        <v>10.199999999999999</v>
      </c>
      <c r="H44" s="14">
        <v>10.3</v>
      </c>
      <c r="I44" s="14">
        <v>10.6</v>
      </c>
      <c r="J44" s="14">
        <v>10.5</v>
      </c>
      <c r="K44" s="14">
        <v>10.3</v>
      </c>
      <c r="L44" t="s">
        <v>0</v>
      </c>
    </row>
    <row r="45" spans="1:12" x14ac:dyDescent="0.25">
      <c r="A45" s="14" t="s">
        <v>6</v>
      </c>
      <c r="B45" s="14">
        <v>0.5</v>
      </c>
      <c r="C45" s="14">
        <v>0.5</v>
      </c>
      <c r="D45" s="14">
        <v>0.5</v>
      </c>
      <c r="E45" s="14">
        <v>0.6</v>
      </c>
      <c r="F45" s="14">
        <v>0.7</v>
      </c>
      <c r="G45" s="14">
        <v>0.8</v>
      </c>
      <c r="H45" s="14">
        <v>0.7</v>
      </c>
      <c r="I45" s="14">
        <v>0.7</v>
      </c>
      <c r="J45" s="14">
        <v>0.5</v>
      </c>
      <c r="K45" s="14">
        <v>0.6</v>
      </c>
    </row>
    <row r="46" spans="1:12" x14ac:dyDescent="0.25">
      <c r="A46" s="14" t="s">
        <v>7</v>
      </c>
      <c r="B46" s="28">
        <f>B47+B48+B49</f>
        <v>-8.0000000000000018</v>
      </c>
      <c r="C46" s="28">
        <f t="shared" ref="C46:K46" si="32">C47+C48+C49</f>
        <v>-8.1</v>
      </c>
      <c r="D46" s="28">
        <f t="shared" si="32"/>
        <v>-7.6000000000000014</v>
      </c>
      <c r="E46" s="28">
        <f t="shared" si="32"/>
        <v>-6.8000000000000007</v>
      </c>
      <c r="F46" s="28">
        <f t="shared" si="32"/>
        <v>-11.4</v>
      </c>
      <c r="G46" s="28">
        <f t="shared" si="32"/>
        <v>-8.9</v>
      </c>
      <c r="H46" s="28">
        <f t="shared" si="32"/>
        <v>-9.4000000000000021</v>
      </c>
      <c r="I46" s="28">
        <f t="shared" si="32"/>
        <v>-10.700000000000001</v>
      </c>
      <c r="J46" s="28">
        <f t="shared" si="32"/>
        <v>-9.6</v>
      </c>
      <c r="K46" s="28">
        <f t="shared" si="32"/>
        <v>-12.899999999999999</v>
      </c>
    </row>
    <row r="47" spans="1:12" x14ac:dyDescent="0.25">
      <c r="A47" s="14" t="s">
        <v>4</v>
      </c>
      <c r="B47" s="14">
        <v>-8.8000000000000007</v>
      </c>
      <c r="C47" s="28">
        <v>-9</v>
      </c>
      <c r="D47" s="14">
        <v>-8.8000000000000007</v>
      </c>
      <c r="E47" s="14">
        <v>-8.4</v>
      </c>
      <c r="F47" s="14">
        <v>-13.7</v>
      </c>
      <c r="G47" s="14">
        <v>-10.8</v>
      </c>
      <c r="H47" s="14">
        <v>-11.3</v>
      </c>
      <c r="I47" s="14">
        <v>-12.8</v>
      </c>
      <c r="J47" s="14">
        <v>-11.6</v>
      </c>
      <c r="K47" s="14">
        <v>-15.4</v>
      </c>
    </row>
    <row r="48" spans="1:12" x14ac:dyDescent="0.25">
      <c r="A48" s="14" t="s">
        <v>5</v>
      </c>
      <c r="B48" s="14">
        <v>0.7</v>
      </c>
      <c r="C48" s="14">
        <v>0.8</v>
      </c>
      <c r="D48" s="14">
        <v>1.1000000000000001</v>
      </c>
      <c r="E48" s="14">
        <v>1.5</v>
      </c>
      <c r="F48" s="14">
        <v>2.1</v>
      </c>
      <c r="G48" s="14">
        <v>1.8</v>
      </c>
      <c r="H48" s="14">
        <v>1.7</v>
      </c>
      <c r="I48" s="14">
        <v>1.9</v>
      </c>
      <c r="J48" s="14">
        <v>1.8</v>
      </c>
      <c r="K48" s="14">
        <v>2.2000000000000002</v>
      </c>
    </row>
    <row r="49" spans="1:11" ht="13.8" thickBot="1" x14ac:dyDescent="0.3">
      <c r="A49" s="24" t="s">
        <v>6</v>
      </c>
      <c r="B49" s="24">
        <v>0.1</v>
      </c>
      <c r="C49" s="24">
        <v>0.1</v>
      </c>
      <c r="D49" s="24">
        <v>0.1</v>
      </c>
      <c r="E49" s="24">
        <v>0.1</v>
      </c>
      <c r="F49" s="24">
        <v>0.2</v>
      </c>
      <c r="G49" s="24">
        <v>0.1</v>
      </c>
      <c r="H49" s="24">
        <v>0.2</v>
      </c>
      <c r="I49" s="24">
        <v>0.2</v>
      </c>
      <c r="J49" s="24">
        <v>0.2</v>
      </c>
      <c r="K49" s="24">
        <v>0.3</v>
      </c>
    </row>
    <row r="50" spans="1:11" ht="13.8" thickBot="1" x14ac:dyDescent="0.3">
      <c r="A50" s="26" t="s">
        <v>8</v>
      </c>
      <c r="B50" s="30">
        <f>B51+B52+B53</f>
        <v>34.5</v>
      </c>
      <c r="C50" s="30">
        <f t="shared" ref="C50:K50" si="33">C51+C52+C53</f>
        <v>32.200000000000003</v>
      </c>
      <c r="D50" s="30">
        <f t="shared" si="33"/>
        <v>30.5</v>
      </c>
      <c r="E50" s="30">
        <f t="shared" si="33"/>
        <v>32.6</v>
      </c>
      <c r="F50" s="30">
        <f t="shared" si="33"/>
        <v>35.6</v>
      </c>
      <c r="G50" s="30">
        <f t="shared" si="33"/>
        <v>46.199999999999996</v>
      </c>
      <c r="H50" s="30">
        <f t="shared" si="33"/>
        <v>51.4</v>
      </c>
      <c r="I50" s="30">
        <f t="shared" si="33"/>
        <v>52.699999999999996</v>
      </c>
      <c r="J50" s="30">
        <f t="shared" si="33"/>
        <v>54.7</v>
      </c>
      <c r="K50" s="30">
        <f t="shared" si="33"/>
        <v>61.4</v>
      </c>
    </row>
    <row r="51" spans="1:11" x14ac:dyDescent="0.25">
      <c r="A51" s="14" t="s">
        <v>4</v>
      </c>
      <c r="B51" s="28">
        <f>B43+B47</f>
        <v>23.099999999999998</v>
      </c>
      <c r="C51" s="28">
        <f t="shared" ref="C51:K51" si="34">C43+C47</f>
        <v>20.8</v>
      </c>
      <c r="D51" s="28">
        <f t="shared" si="34"/>
        <v>19.099999999999998</v>
      </c>
      <c r="E51" s="28">
        <f t="shared" si="34"/>
        <v>20.799999999999997</v>
      </c>
      <c r="F51" s="28">
        <f t="shared" si="34"/>
        <v>21.8</v>
      </c>
      <c r="G51" s="28">
        <f t="shared" si="34"/>
        <v>33.299999999999997</v>
      </c>
      <c r="H51" s="28">
        <f t="shared" si="34"/>
        <v>38.5</v>
      </c>
      <c r="I51" s="28">
        <f t="shared" si="34"/>
        <v>39.299999999999997</v>
      </c>
      <c r="J51" s="28">
        <f t="shared" si="34"/>
        <v>41.699999999999996</v>
      </c>
      <c r="K51" s="28">
        <f t="shared" si="34"/>
        <v>48</v>
      </c>
    </row>
    <row r="52" spans="1:11" x14ac:dyDescent="0.25">
      <c r="A52" s="14" t="s">
        <v>5</v>
      </c>
      <c r="B52" s="28">
        <f t="shared" ref="B52:K53" si="35">B44+B48</f>
        <v>10.799999999999999</v>
      </c>
      <c r="C52" s="28">
        <f t="shared" si="35"/>
        <v>10.8</v>
      </c>
      <c r="D52" s="28">
        <f t="shared" si="35"/>
        <v>10.799999999999999</v>
      </c>
      <c r="E52" s="28">
        <f t="shared" si="35"/>
        <v>11.1</v>
      </c>
      <c r="F52" s="28">
        <f t="shared" si="35"/>
        <v>12.9</v>
      </c>
      <c r="G52" s="28">
        <f t="shared" si="35"/>
        <v>12</v>
      </c>
      <c r="H52" s="28">
        <f t="shared" si="35"/>
        <v>12</v>
      </c>
      <c r="I52" s="28">
        <f t="shared" si="35"/>
        <v>12.5</v>
      </c>
      <c r="J52" s="28">
        <f t="shared" si="35"/>
        <v>12.3</v>
      </c>
      <c r="K52" s="28">
        <f t="shared" si="35"/>
        <v>12.5</v>
      </c>
    </row>
    <row r="53" spans="1:11" ht="13.8" thickBot="1" x14ac:dyDescent="0.3">
      <c r="A53" s="24" t="s">
        <v>6</v>
      </c>
      <c r="B53" s="29">
        <f t="shared" si="35"/>
        <v>0.6</v>
      </c>
      <c r="C53" s="29">
        <f t="shared" si="35"/>
        <v>0.6</v>
      </c>
      <c r="D53" s="29">
        <f t="shared" si="35"/>
        <v>0.6</v>
      </c>
      <c r="E53" s="29">
        <f t="shared" si="35"/>
        <v>0.7</v>
      </c>
      <c r="F53" s="29">
        <f t="shared" si="35"/>
        <v>0.89999999999999991</v>
      </c>
      <c r="G53" s="29">
        <f t="shared" si="35"/>
        <v>0.9</v>
      </c>
      <c r="H53" s="29">
        <f t="shared" si="35"/>
        <v>0.89999999999999991</v>
      </c>
      <c r="I53" s="29">
        <f t="shared" si="35"/>
        <v>0.89999999999999991</v>
      </c>
      <c r="J53" s="29">
        <f t="shared" si="35"/>
        <v>0.7</v>
      </c>
      <c r="K53" s="29">
        <f t="shared" si="35"/>
        <v>0.89999999999999991</v>
      </c>
    </row>
    <row r="54" spans="1:11" ht="13.8" thickBot="1" x14ac:dyDescent="0.3">
      <c r="A54" s="5" t="s">
        <v>2</v>
      </c>
      <c r="B54" s="5">
        <v>2021</v>
      </c>
      <c r="C54" s="5">
        <v>2022</v>
      </c>
      <c r="D54" s="5">
        <v>2023</v>
      </c>
      <c r="E54" s="5" t="s">
        <v>0</v>
      </c>
      <c r="F54" s="5" t="s">
        <v>0</v>
      </c>
      <c r="G54" s="5" t="s">
        <v>0</v>
      </c>
      <c r="H54" s="5" t="s">
        <v>0</v>
      </c>
      <c r="I54" s="5" t="s">
        <v>0</v>
      </c>
      <c r="J54" s="5" t="s">
        <v>0</v>
      </c>
      <c r="K54" s="5" t="s">
        <v>0</v>
      </c>
    </row>
    <row r="55" spans="1:11" x14ac:dyDescent="0.25">
      <c r="A55" s="1" t="s">
        <v>3</v>
      </c>
      <c r="B55" s="31">
        <f>B56+B57+B58</f>
        <v>66.3</v>
      </c>
      <c r="C55" s="31">
        <v>64</v>
      </c>
      <c r="D55" s="31">
        <f>D56+D57+D58</f>
        <v>65.900000000000006</v>
      </c>
      <c r="E55" s="1"/>
      <c r="F55" s="1"/>
      <c r="G55" s="1"/>
      <c r="H55" s="1"/>
      <c r="I55" s="1"/>
      <c r="J55" s="1"/>
      <c r="K55" s="1"/>
    </row>
    <row r="56" spans="1:11" x14ac:dyDescent="0.25">
      <c r="A56" s="1" t="s">
        <v>4</v>
      </c>
      <c r="B56" s="1">
        <v>57.9</v>
      </c>
      <c r="C56" s="1">
        <v>56.4</v>
      </c>
      <c r="D56" s="31">
        <v>58.5</v>
      </c>
      <c r="E56" s="1"/>
      <c r="F56" s="1"/>
      <c r="G56" s="1"/>
      <c r="H56" s="1"/>
      <c r="I56" s="1"/>
      <c r="J56" s="1"/>
      <c r="K56" s="1"/>
    </row>
    <row r="57" spans="1:11" x14ac:dyDescent="0.25">
      <c r="A57" s="1" t="s">
        <v>5</v>
      </c>
      <c r="B57" s="1">
        <v>7.9</v>
      </c>
      <c r="C57" s="1">
        <v>7.2</v>
      </c>
      <c r="D57" s="31">
        <v>7</v>
      </c>
      <c r="E57" s="1"/>
      <c r="F57" s="1"/>
      <c r="G57" s="1"/>
      <c r="H57" s="1"/>
      <c r="I57" s="1"/>
      <c r="J57" s="1"/>
      <c r="K57" s="1"/>
    </row>
    <row r="58" spans="1:11" x14ac:dyDescent="0.25">
      <c r="A58" s="1" t="s">
        <v>6</v>
      </c>
      <c r="B58" s="1">
        <v>0.5</v>
      </c>
      <c r="C58" s="1">
        <v>0.4</v>
      </c>
      <c r="D58" s="31">
        <v>0.4</v>
      </c>
      <c r="E58" s="1"/>
      <c r="F58" s="1"/>
      <c r="G58" s="1"/>
      <c r="H58" s="1"/>
      <c r="I58" s="1"/>
      <c r="J58" s="1"/>
      <c r="K58" s="1"/>
    </row>
    <row r="59" spans="1:11" x14ac:dyDescent="0.25">
      <c r="A59" s="1" t="s">
        <v>7</v>
      </c>
      <c r="B59" s="31">
        <f>B60+B61+B62</f>
        <v>-10.5</v>
      </c>
      <c r="C59" s="31">
        <f>C60+C61+C62</f>
        <v>-6.8999999999999995</v>
      </c>
      <c r="D59" s="31">
        <f>D60+D61+D62</f>
        <v>-6.3000000000000007</v>
      </c>
      <c r="E59" s="1"/>
      <c r="F59" s="1"/>
      <c r="G59" s="1"/>
      <c r="H59" s="1"/>
      <c r="I59" s="1"/>
      <c r="J59" s="1"/>
      <c r="K59" s="1"/>
    </row>
    <row r="60" spans="1:11" x14ac:dyDescent="0.25">
      <c r="A60" s="1" t="s">
        <v>4</v>
      </c>
      <c r="B60" s="1">
        <v>-12.7</v>
      </c>
      <c r="C60" s="1">
        <v>-8.6999999999999993</v>
      </c>
      <c r="D60" s="31">
        <v>-7.8</v>
      </c>
      <c r="E60" s="1"/>
      <c r="F60" s="1"/>
      <c r="G60" s="1"/>
      <c r="H60" s="1"/>
      <c r="I60" s="1"/>
      <c r="J60" s="1"/>
      <c r="K60" s="1"/>
    </row>
    <row r="61" spans="1:11" x14ac:dyDescent="0.25">
      <c r="A61" s="1" t="s">
        <v>5</v>
      </c>
      <c r="B61" s="31">
        <v>2</v>
      </c>
      <c r="C61" s="1">
        <v>1.6</v>
      </c>
      <c r="D61" s="31">
        <v>1.4</v>
      </c>
      <c r="E61" s="1"/>
      <c r="F61" s="1"/>
      <c r="G61" s="1"/>
      <c r="H61" s="1"/>
      <c r="I61" s="1"/>
      <c r="J61" s="1"/>
      <c r="K61" s="1"/>
    </row>
    <row r="62" spans="1:11" ht="13.8" thickBot="1" x14ac:dyDescent="0.3">
      <c r="A62" s="2" t="s">
        <v>6</v>
      </c>
      <c r="B62" s="2">
        <v>0.2</v>
      </c>
      <c r="C62" s="2">
        <v>0.2</v>
      </c>
      <c r="D62" s="33">
        <v>0.1</v>
      </c>
      <c r="E62" s="2"/>
      <c r="F62" s="2"/>
      <c r="G62" s="2"/>
      <c r="H62" s="2"/>
      <c r="I62" s="2"/>
      <c r="J62" s="2"/>
      <c r="K62" s="2"/>
    </row>
    <row r="63" spans="1:11" ht="13.8" thickBot="1" x14ac:dyDescent="0.3">
      <c r="A63" s="5" t="s">
        <v>8</v>
      </c>
      <c r="B63" s="32">
        <f>B64+B65+B66</f>
        <v>55.800000000000004</v>
      </c>
      <c r="C63" s="32">
        <f>C64+C65+C66</f>
        <v>57.1</v>
      </c>
      <c r="D63" s="32">
        <f>D55+D59</f>
        <v>59.600000000000009</v>
      </c>
      <c r="E63" s="5"/>
      <c r="F63" s="5"/>
      <c r="G63" s="5"/>
      <c r="H63" s="5"/>
      <c r="I63" s="5"/>
      <c r="J63" s="5"/>
      <c r="K63" s="5"/>
    </row>
    <row r="64" spans="1:11" x14ac:dyDescent="0.25">
      <c r="A64" s="1" t="s">
        <v>4</v>
      </c>
      <c r="B64" s="31">
        <f>B56+B60</f>
        <v>45.2</v>
      </c>
      <c r="C64" s="31">
        <f>C56+C60</f>
        <v>47.7</v>
      </c>
      <c r="D64" s="31">
        <f>D56+D60</f>
        <v>50.7</v>
      </c>
      <c r="E64" s="1"/>
      <c r="F64" s="1"/>
      <c r="G64" s="1"/>
      <c r="H64" s="1"/>
      <c r="I64" s="1"/>
      <c r="J64" s="1"/>
      <c r="K64" s="1"/>
    </row>
    <row r="65" spans="1:11" x14ac:dyDescent="0.25">
      <c r="A65" s="1" t="s">
        <v>5</v>
      </c>
      <c r="B65" s="31">
        <f t="shared" ref="B65:C66" si="36">B57+B61</f>
        <v>9.9</v>
      </c>
      <c r="C65" s="31">
        <f t="shared" si="36"/>
        <v>8.8000000000000007</v>
      </c>
      <c r="D65" s="31">
        <f t="shared" ref="D65" si="37">D57+D61</f>
        <v>8.4</v>
      </c>
      <c r="E65" s="1"/>
      <c r="F65" s="1"/>
      <c r="G65" s="1"/>
      <c r="H65" s="1"/>
      <c r="I65" s="1"/>
      <c r="J65" s="1"/>
      <c r="K65" s="1"/>
    </row>
    <row r="66" spans="1:11" ht="13.8" thickBot="1" x14ac:dyDescent="0.3">
      <c r="A66" s="2" t="s">
        <v>6</v>
      </c>
      <c r="B66" s="33">
        <f t="shared" si="36"/>
        <v>0.7</v>
      </c>
      <c r="C66" s="33">
        <f t="shared" si="36"/>
        <v>0.60000000000000009</v>
      </c>
      <c r="D66" s="33">
        <f t="shared" ref="D66" si="38">D58+D62</f>
        <v>0.5</v>
      </c>
      <c r="E66" s="2"/>
      <c r="F66" s="2"/>
      <c r="G66" s="2"/>
      <c r="H66" s="2"/>
      <c r="I66" s="2"/>
      <c r="J66" s="2"/>
      <c r="K66" s="2"/>
    </row>
    <row r="67" spans="1:11" x14ac:dyDescent="0.25">
      <c r="A67" s="1" t="s">
        <v>161</v>
      </c>
      <c r="B67" s="1"/>
      <c r="C67" s="1"/>
      <c r="D67" s="1"/>
      <c r="E67" s="1"/>
      <c r="F67" s="1"/>
      <c r="G67" s="1"/>
      <c r="H67" s="1"/>
      <c r="I67" s="1"/>
      <c r="J67" s="1"/>
      <c r="K67" s="1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F64E-3982-4281-9D3B-34034DB08AD5}">
  <dimension ref="B1:AJ56"/>
  <sheetViews>
    <sheetView showGridLines="0" topLeftCell="A38" zoomScale="60" zoomScaleNormal="60" zoomScaleSheetLayoutView="100" workbookViewId="0">
      <selection activeCell="A57" sqref="A57:XFD212"/>
    </sheetView>
  </sheetViews>
  <sheetFormatPr defaultColWidth="9.109375" defaultRowHeight="13.2" x14ac:dyDescent="0.25"/>
  <cols>
    <col min="1" max="1" width="9.109375" style="38"/>
    <col min="2" max="2" width="54.88671875" style="38" customWidth="1"/>
    <col min="3" max="3" width="4.6640625" style="38" customWidth="1"/>
    <col min="4" max="12" width="10.109375" style="38" customWidth="1"/>
    <col min="13" max="13" width="10.33203125" style="38" customWidth="1"/>
    <col min="14" max="14" width="10.109375" style="38" customWidth="1"/>
    <col min="15" max="15" width="9.5546875" style="38" bestFit="1" customWidth="1"/>
    <col min="16" max="36" width="10.5546875" style="38" customWidth="1"/>
    <col min="37" max="16384" width="9.109375" style="38"/>
  </cols>
  <sheetData>
    <row r="1" spans="2:36" ht="8.25" customHeight="1" x14ac:dyDescent="0.25"/>
    <row r="2" spans="2:36" x14ac:dyDescent="0.25">
      <c r="B2" s="39" t="s">
        <v>147</v>
      </c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36" ht="20.100000000000001" customHeight="1" x14ac:dyDescent="0.25">
      <c r="B3" s="40"/>
      <c r="C3" s="40"/>
      <c r="D3" s="60">
        <v>1991</v>
      </c>
      <c r="E3" s="60">
        <v>1992</v>
      </c>
      <c r="F3" s="60">
        <v>1993</v>
      </c>
      <c r="G3" s="60">
        <v>1994</v>
      </c>
      <c r="H3" s="60">
        <v>1995</v>
      </c>
      <c r="I3" s="60">
        <v>1996</v>
      </c>
      <c r="J3" s="60">
        <v>1997</v>
      </c>
      <c r="K3" s="60">
        <v>1998</v>
      </c>
      <c r="L3" s="60">
        <v>1999</v>
      </c>
      <c r="M3" s="60">
        <v>2000</v>
      </c>
      <c r="N3" s="76">
        <v>2001</v>
      </c>
      <c r="O3" s="76">
        <v>2002</v>
      </c>
      <c r="P3" s="76">
        <v>2003</v>
      </c>
      <c r="Q3" s="76">
        <v>2004</v>
      </c>
      <c r="R3" s="76">
        <v>2005</v>
      </c>
      <c r="S3" s="76">
        <v>2006</v>
      </c>
      <c r="T3" s="76">
        <v>2007</v>
      </c>
      <c r="U3" s="76">
        <v>2008</v>
      </c>
      <c r="V3" s="76">
        <v>2009</v>
      </c>
      <c r="W3" s="76">
        <v>2010</v>
      </c>
      <c r="X3" s="76">
        <v>2011</v>
      </c>
      <c r="Y3" s="76">
        <v>2012</v>
      </c>
      <c r="Z3" s="76">
        <v>2013</v>
      </c>
      <c r="AA3" s="76">
        <v>2014</v>
      </c>
      <c r="AB3" s="76">
        <v>2015</v>
      </c>
      <c r="AC3" s="76">
        <v>2016</v>
      </c>
      <c r="AD3" s="76">
        <v>2017</v>
      </c>
      <c r="AE3" s="76">
        <v>2018</v>
      </c>
      <c r="AF3" s="76">
        <v>2019</v>
      </c>
      <c r="AG3" s="76">
        <v>2020</v>
      </c>
      <c r="AH3" s="76">
        <v>2021</v>
      </c>
      <c r="AI3" s="76">
        <v>2022</v>
      </c>
      <c r="AJ3" s="76">
        <v>2023</v>
      </c>
    </row>
    <row r="4" spans="2:36" ht="17.100000000000001" customHeight="1" x14ac:dyDescent="0.25">
      <c r="B4" s="38" t="s">
        <v>141</v>
      </c>
      <c r="D4" s="64">
        <v>14.56</v>
      </c>
      <c r="E4" s="64">
        <v>15.22</v>
      </c>
      <c r="F4" s="64">
        <v>17.3</v>
      </c>
      <c r="G4" s="64">
        <v>18.920000000000002</v>
      </c>
      <c r="H4" s="64">
        <v>16.760000000000002</v>
      </c>
      <c r="I4" s="64">
        <v>15.93</v>
      </c>
      <c r="J4" s="64">
        <v>16.7</v>
      </c>
      <c r="K4" s="64">
        <v>18.309999999999999</v>
      </c>
      <c r="L4" s="64">
        <v>19.25</v>
      </c>
      <c r="M4" s="64">
        <v>19.600000000000001</v>
      </c>
      <c r="N4" s="64">
        <v>20.554054516228327</v>
      </c>
      <c r="O4" s="64">
        <v>21.497769660804401</v>
      </c>
      <c r="P4" s="64">
        <v>20.730056171599873</v>
      </c>
      <c r="Q4" s="64">
        <v>21.401751295236217</v>
      </c>
      <c r="R4" s="64">
        <v>22.4742177799994</v>
      </c>
      <c r="S4" s="64">
        <v>22.528377845566414</v>
      </c>
      <c r="T4" s="64">
        <v>22.731331492579944</v>
      </c>
      <c r="U4" s="64">
        <v>23.01</v>
      </c>
      <c r="V4" s="64">
        <v>22.145705465792631</v>
      </c>
      <c r="W4" s="64">
        <v>21.71</v>
      </c>
      <c r="X4" s="64">
        <v>22.58</v>
      </c>
      <c r="Y4" s="64">
        <v>22.27</v>
      </c>
      <c r="Z4" s="64">
        <v>22.113039210041077</v>
      </c>
      <c r="AA4" s="64">
        <v>21.14</v>
      </c>
      <c r="AB4" s="64">
        <v>20.83</v>
      </c>
      <c r="AC4" s="64">
        <v>20.99</v>
      </c>
      <c r="AD4" s="64">
        <v>21.01</v>
      </c>
      <c r="AE4" s="64">
        <v>21.26</v>
      </c>
      <c r="AF4" s="64">
        <v>21.67</v>
      </c>
      <c r="AG4" s="64">
        <v>19.29</v>
      </c>
      <c r="AH4" s="64">
        <v>21.72</v>
      </c>
      <c r="AI4" s="64">
        <v>23.33</v>
      </c>
      <c r="AJ4" s="64">
        <v>22.12</v>
      </c>
    </row>
    <row r="5" spans="2:36" ht="17.100000000000001" customHeight="1" x14ac:dyDescent="0.25">
      <c r="B5" s="59" t="s">
        <v>144</v>
      </c>
      <c r="C5" s="59"/>
      <c r="D5" s="64">
        <v>2.65</v>
      </c>
      <c r="E5" s="64">
        <v>2.67</v>
      </c>
      <c r="F5" s="64">
        <v>2.87</v>
      </c>
      <c r="G5" s="64">
        <v>2.5499999999999998</v>
      </c>
      <c r="H5" s="64">
        <v>2.59</v>
      </c>
      <c r="I5" s="64">
        <v>2.5</v>
      </c>
      <c r="J5" s="64">
        <v>2.5499999999999998</v>
      </c>
      <c r="K5" s="64">
        <v>2.71</v>
      </c>
      <c r="L5" s="64">
        <v>2.81</v>
      </c>
      <c r="M5" s="64">
        <v>3.06</v>
      </c>
      <c r="N5" s="64">
        <v>3.27</v>
      </c>
      <c r="O5" s="64">
        <v>3.49</v>
      </c>
      <c r="P5" s="64">
        <v>3.3137751389737771</v>
      </c>
      <c r="Q5" s="64">
        <v>3.271151438563944</v>
      </c>
      <c r="R5" s="64">
        <v>3.7</v>
      </c>
      <c r="S5" s="64">
        <v>3.74</v>
      </c>
      <c r="T5" s="64">
        <v>3.7465862675778041</v>
      </c>
      <c r="U5" s="64">
        <v>4.0999999999999996</v>
      </c>
      <c r="V5" s="64">
        <v>3.5906870576671919</v>
      </c>
      <c r="W5" s="64">
        <v>3.43</v>
      </c>
      <c r="X5" s="64">
        <v>3.7253603547405141</v>
      </c>
      <c r="Y5" s="64">
        <v>3.56</v>
      </c>
      <c r="Z5" s="64">
        <v>3.4116278751351139</v>
      </c>
      <c r="AA5" s="64">
        <v>3.43</v>
      </c>
      <c r="AB5" s="64">
        <v>3.4137970544984335</v>
      </c>
      <c r="AC5" s="64">
        <v>3.62</v>
      </c>
      <c r="AD5" s="64">
        <v>3.47</v>
      </c>
      <c r="AE5" s="64">
        <v>3.67</v>
      </c>
      <c r="AF5" s="64">
        <v>3.9</v>
      </c>
      <c r="AG5" s="64">
        <v>3.47</v>
      </c>
      <c r="AH5" s="64">
        <v>3.97</v>
      </c>
      <c r="AI5" s="64">
        <v>4.6100000000000003</v>
      </c>
      <c r="AJ5" s="64">
        <v>4.2699999999999996</v>
      </c>
    </row>
    <row r="6" spans="2:36" ht="17.100000000000001" customHeight="1" x14ac:dyDescent="0.25">
      <c r="B6" s="52" t="s">
        <v>146</v>
      </c>
      <c r="C6" s="52"/>
      <c r="D6" s="63">
        <f t="shared" ref="D6:AG6" si="0">D4-D5</f>
        <v>11.91</v>
      </c>
      <c r="E6" s="63">
        <f t="shared" si="0"/>
        <v>12.55</v>
      </c>
      <c r="F6" s="63">
        <f t="shared" si="0"/>
        <v>14.43</v>
      </c>
      <c r="G6" s="63">
        <f t="shared" si="0"/>
        <v>16.37</v>
      </c>
      <c r="H6" s="63">
        <f t="shared" si="0"/>
        <v>14.170000000000002</v>
      </c>
      <c r="I6" s="63">
        <f t="shared" si="0"/>
        <v>13.43</v>
      </c>
      <c r="J6" s="63">
        <f t="shared" si="0"/>
        <v>14.149999999999999</v>
      </c>
      <c r="K6" s="63">
        <f t="shared" si="0"/>
        <v>15.599999999999998</v>
      </c>
      <c r="L6" s="63">
        <f t="shared" si="0"/>
        <v>16.440000000000001</v>
      </c>
      <c r="M6" s="63">
        <f t="shared" si="0"/>
        <v>16.540000000000003</v>
      </c>
      <c r="N6" s="63">
        <f t="shared" si="0"/>
        <v>17.284054516228327</v>
      </c>
      <c r="O6" s="63">
        <f t="shared" si="0"/>
        <v>18.007769660804399</v>
      </c>
      <c r="P6" s="63">
        <f t="shared" si="0"/>
        <v>17.416281032626095</v>
      </c>
      <c r="Q6" s="63">
        <f t="shared" si="0"/>
        <v>18.130599856672273</v>
      </c>
      <c r="R6" s="63">
        <f t="shared" si="0"/>
        <v>18.7742177799994</v>
      </c>
      <c r="S6" s="63">
        <f t="shared" si="0"/>
        <v>18.788377845566416</v>
      </c>
      <c r="T6" s="63">
        <f t="shared" si="0"/>
        <v>18.98474522500214</v>
      </c>
      <c r="U6" s="63">
        <f t="shared" si="0"/>
        <v>18.910000000000004</v>
      </c>
      <c r="V6" s="63">
        <f t="shared" si="0"/>
        <v>18.555018408125438</v>
      </c>
      <c r="W6" s="63">
        <f t="shared" si="0"/>
        <v>18.28</v>
      </c>
      <c r="X6" s="63">
        <f t="shared" si="0"/>
        <v>18.854639645259486</v>
      </c>
      <c r="Y6" s="63">
        <f t="shared" si="0"/>
        <v>18.71</v>
      </c>
      <c r="Z6" s="63">
        <f t="shared" si="0"/>
        <v>18.701411334905963</v>
      </c>
      <c r="AA6" s="63">
        <f t="shared" si="0"/>
        <v>17.71</v>
      </c>
      <c r="AB6" s="63">
        <f t="shared" si="0"/>
        <v>17.416202945501563</v>
      </c>
      <c r="AC6" s="63">
        <f t="shared" si="0"/>
        <v>17.369999999999997</v>
      </c>
      <c r="AD6" s="63">
        <f t="shared" si="0"/>
        <v>17.540000000000003</v>
      </c>
      <c r="AE6" s="63">
        <f t="shared" si="0"/>
        <v>17.590000000000003</v>
      </c>
      <c r="AF6" s="63">
        <f t="shared" si="0"/>
        <v>17.770000000000003</v>
      </c>
      <c r="AG6" s="63">
        <f t="shared" si="0"/>
        <v>15.819999999999999</v>
      </c>
      <c r="AH6" s="63">
        <f>AH4-AH5</f>
        <v>17.75</v>
      </c>
      <c r="AI6" s="63">
        <f>AI4-AI5</f>
        <v>18.72</v>
      </c>
      <c r="AJ6" s="63">
        <f>AJ4-AJ5</f>
        <v>17.850000000000001</v>
      </c>
    </row>
    <row r="7" spans="2:36" ht="5.25" customHeight="1" x14ac:dyDescent="0.25">
      <c r="B7" s="52"/>
      <c r="C7" s="5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2:36" ht="17.100000000000001" customHeight="1" x14ac:dyDescent="0.25">
      <c r="B8" s="52" t="s">
        <v>145</v>
      </c>
      <c r="C8" s="52"/>
      <c r="D8" s="63">
        <f t="shared" ref="D8:AG8" si="1">D9+D13+D14</f>
        <v>11.055671300136019</v>
      </c>
      <c r="E8" s="63">
        <f t="shared" si="1"/>
        <v>11.571362396034694</v>
      </c>
      <c r="F8" s="63">
        <f t="shared" si="1"/>
        <v>13.014681961144671</v>
      </c>
      <c r="G8" s="63">
        <f t="shared" si="1"/>
        <v>13.946822067267078</v>
      </c>
      <c r="H8" s="63">
        <f t="shared" si="1"/>
        <v>13.560525161758207</v>
      </c>
      <c r="I8" s="63">
        <f t="shared" si="1"/>
        <v>13.250441057414674</v>
      </c>
      <c r="J8" s="63">
        <f t="shared" si="1"/>
        <v>13.974739116826264</v>
      </c>
      <c r="K8" s="63">
        <f t="shared" si="1"/>
        <v>14.840136964995297</v>
      </c>
      <c r="L8" s="63">
        <f t="shared" si="1"/>
        <v>14.592658750953838</v>
      </c>
      <c r="M8" s="63">
        <f t="shared" si="1"/>
        <v>14.789074432987629</v>
      </c>
      <c r="N8" s="63">
        <f t="shared" si="1"/>
        <v>15.633320146987851</v>
      </c>
      <c r="O8" s="63">
        <f t="shared" si="1"/>
        <v>15.879477809787431</v>
      </c>
      <c r="P8" s="63">
        <f t="shared" si="1"/>
        <v>15.138206583427921</v>
      </c>
      <c r="Q8" s="63">
        <f t="shared" si="1"/>
        <v>15.611561112725777</v>
      </c>
      <c r="R8" s="63">
        <f t="shared" si="1"/>
        <v>16.349973854974579</v>
      </c>
      <c r="S8" s="63">
        <f t="shared" si="1"/>
        <v>16.76047749486397</v>
      </c>
      <c r="T8" s="63">
        <f t="shared" si="1"/>
        <v>16.874180775902921</v>
      </c>
      <c r="U8" s="63">
        <f t="shared" si="1"/>
        <v>16.615468092994959</v>
      </c>
      <c r="V8" s="63">
        <f t="shared" si="1"/>
        <v>17.369402152210039</v>
      </c>
      <c r="W8" s="63">
        <f t="shared" si="1"/>
        <v>17.102451504137967</v>
      </c>
      <c r="X8" s="63">
        <f t="shared" si="1"/>
        <v>16.759999999999998</v>
      </c>
      <c r="Y8" s="63">
        <f t="shared" si="1"/>
        <v>16.95</v>
      </c>
      <c r="Z8" s="63">
        <f t="shared" si="1"/>
        <v>17.347999999999999</v>
      </c>
      <c r="AA8" s="63">
        <f t="shared" si="1"/>
        <v>18.11</v>
      </c>
      <c r="AB8" s="63">
        <f t="shared" si="1"/>
        <v>19.43</v>
      </c>
      <c r="AC8" s="63">
        <f t="shared" si="1"/>
        <v>19.950000000000003</v>
      </c>
      <c r="AD8" s="63">
        <f t="shared" si="1"/>
        <v>19.43</v>
      </c>
      <c r="AE8" s="63">
        <f t="shared" si="1"/>
        <v>19.309999999999999</v>
      </c>
      <c r="AF8" s="63">
        <f t="shared" si="1"/>
        <v>19.05</v>
      </c>
      <c r="AG8" s="63">
        <f t="shared" si="1"/>
        <v>25.590000000000003</v>
      </c>
      <c r="AH8" s="63">
        <f>AH9+AH13+AH14</f>
        <v>18.14</v>
      </c>
      <c r="AI8" s="63">
        <f>AI9+AI13+AI14</f>
        <v>18.18</v>
      </c>
      <c r="AJ8" s="63">
        <f>AJ9+AJ13+AJ14</f>
        <v>18.93</v>
      </c>
    </row>
    <row r="9" spans="2:36" ht="17.100000000000001" customHeight="1" x14ac:dyDescent="0.25">
      <c r="B9" s="58" t="s">
        <v>50</v>
      </c>
      <c r="C9" s="58"/>
      <c r="D9" s="63">
        <f t="shared" ref="D9:AG9" si="2">SUM(D10:D12)</f>
        <v>3.8000000000000003</v>
      </c>
      <c r="E9" s="63">
        <f t="shared" si="2"/>
        <v>3.9299999999999997</v>
      </c>
      <c r="F9" s="63">
        <f t="shared" si="2"/>
        <v>4.5199999999999996</v>
      </c>
      <c r="G9" s="63">
        <f t="shared" si="2"/>
        <v>5.1399607680302406</v>
      </c>
      <c r="H9" s="63">
        <f t="shared" si="2"/>
        <v>5.125</v>
      </c>
      <c r="I9" s="63">
        <f t="shared" si="2"/>
        <v>4.7809687820263846</v>
      </c>
      <c r="J9" s="63">
        <f t="shared" si="2"/>
        <v>4.2204988546238846</v>
      </c>
      <c r="K9" s="63">
        <f t="shared" si="2"/>
        <v>4.4560238878396898</v>
      </c>
      <c r="L9" s="63">
        <f t="shared" si="2"/>
        <v>4.4369363157459247</v>
      </c>
      <c r="M9" s="63">
        <f t="shared" si="2"/>
        <v>4.5547969296767885</v>
      </c>
      <c r="N9" s="63">
        <f t="shared" si="2"/>
        <v>4.8046938829797341</v>
      </c>
      <c r="O9" s="63">
        <f t="shared" si="2"/>
        <v>4.8264795434135301</v>
      </c>
      <c r="P9" s="63">
        <f t="shared" si="2"/>
        <v>4.4598504030967137</v>
      </c>
      <c r="Q9" s="63">
        <f t="shared" si="2"/>
        <v>4.3210295895647608</v>
      </c>
      <c r="R9" s="63">
        <f t="shared" si="2"/>
        <v>4.2940958313081499</v>
      </c>
      <c r="S9" s="63">
        <f t="shared" si="2"/>
        <v>4.4256573076843262</v>
      </c>
      <c r="T9" s="63">
        <f t="shared" si="2"/>
        <v>4.3225967489172925</v>
      </c>
      <c r="U9" s="63">
        <f t="shared" si="2"/>
        <v>4.259124266714001</v>
      </c>
      <c r="V9" s="63">
        <f t="shared" si="2"/>
        <v>4.6025264030813915</v>
      </c>
      <c r="W9" s="63">
        <f t="shared" si="2"/>
        <v>4.3338041873496307</v>
      </c>
      <c r="X9" s="63">
        <f t="shared" si="2"/>
        <v>4.1499999999999995</v>
      </c>
      <c r="Y9" s="63">
        <f t="shared" si="2"/>
        <v>3.91</v>
      </c>
      <c r="Z9" s="63">
        <f t="shared" si="2"/>
        <v>3.8499999999999996</v>
      </c>
      <c r="AA9" s="63">
        <f t="shared" si="2"/>
        <v>3.85</v>
      </c>
      <c r="AB9" s="63">
        <f t="shared" si="2"/>
        <v>3.9800000000000004</v>
      </c>
      <c r="AC9" s="63">
        <f t="shared" si="2"/>
        <v>4.1100000000000003</v>
      </c>
      <c r="AD9" s="63">
        <f t="shared" si="2"/>
        <v>4.3100000000000005</v>
      </c>
      <c r="AE9" s="63">
        <f t="shared" si="2"/>
        <v>4.25</v>
      </c>
      <c r="AF9" s="63">
        <f t="shared" si="2"/>
        <v>4.24</v>
      </c>
      <c r="AG9" s="63">
        <f t="shared" si="2"/>
        <v>4.2200000000000006</v>
      </c>
      <c r="AH9" s="63">
        <f>SUM(AH10:AH12)</f>
        <v>3.6999999999999997</v>
      </c>
      <c r="AI9" s="63">
        <f>SUM(AI10:AI12)</f>
        <v>3.4099999999999997</v>
      </c>
      <c r="AJ9" s="63">
        <v>3.35</v>
      </c>
    </row>
    <row r="10" spans="2:36" ht="17.100000000000001" customHeight="1" x14ac:dyDescent="0.25">
      <c r="B10" s="57" t="s">
        <v>81</v>
      </c>
      <c r="C10" s="57"/>
      <c r="D10" s="64">
        <v>2.66</v>
      </c>
      <c r="E10" s="64">
        <v>2.63</v>
      </c>
      <c r="F10" s="64">
        <v>2.5299999999999998</v>
      </c>
      <c r="G10" s="64">
        <v>2.8201199868272218</v>
      </c>
      <c r="H10" s="64">
        <v>2.6259999999999999</v>
      </c>
      <c r="I10" s="64">
        <v>2.488640139266511</v>
      </c>
      <c r="J10" s="64">
        <v>2.2144988546238848</v>
      </c>
      <c r="K10" s="64">
        <v>2.2564949803013117</v>
      </c>
      <c r="L10" s="64">
        <v>2.205091430620294</v>
      </c>
      <c r="M10" s="64">
        <v>2.3747969296767888</v>
      </c>
      <c r="N10" s="64">
        <v>2.4778929207945248</v>
      </c>
      <c r="O10" s="64">
        <v>2.5092239521167232</v>
      </c>
      <c r="P10" s="64">
        <v>2.3232340871387409</v>
      </c>
      <c r="Q10" s="64">
        <v>2.3313485729288352</v>
      </c>
      <c r="R10" s="64">
        <v>2.3064749825507871</v>
      </c>
      <c r="S10" s="64">
        <v>2.3813733424640477</v>
      </c>
      <c r="T10" s="64">
        <v>2.327789629164533</v>
      </c>
      <c r="U10" s="64">
        <v>2.3340000000000001</v>
      </c>
      <c r="V10" s="64">
        <v>2.5468948908188591</v>
      </c>
      <c r="W10" s="64">
        <v>2.3908815761402855</v>
      </c>
      <c r="X10" s="64">
        <v>2.2799999999999998</v>
      </c>
      <c r="Y10" s="64">
        <v>2.14</v>
      </c>
      <c r="Z10" s="64">
        <v>2.11</v>
      </c>
      <c r="AA10" s="64">
        <v>2.08</v>
      </c>
      <c r="AB10" s="64">
        <v>2.2200000000000002</v>
      </c>
      <c r="AC10" s="64">
        <v>2.2200000000000002</v>
      </c>
      <c r="AD10" s="64">
        <v>2.4900000000000002</v>
      </c>
      <c r="AE10" s="64">
        <v>2.4300000000000002</v>
      </c>
      <c r="AF10" s="64">
        <v>2.25</v>
      </c>
      <c r="AG10" s="64">
        <v>2.2200000000000002</v>
      </c>
      <c r="AH10" s="64">
        <v>1.94</v>
      </c>
      <c r="AI10" s="64">
        <v>1.77</v>
      </c>
      <c r="AJ10" s="64" t="s">
        <v>153</v>
      </c>
    </row>
    <row r="11" spans="2:36" ht="17.100000000000001" customHeight="1" x14ac:dyDescent="0.25">
      <c r="B11" s="57" t="s">
        <v>140</v>
      </c>
      <c r="C11" s="57"/>
      <c r="D11" s="64">
        <v>0.91</v>
      </c>
      <c r="E11" s="64">
        <v>1.06</v>
      </c>
      <c r="F11" s="64">
        <v>1.72</v>
      </c>
      <c r="G11" s="64">
        <v>1.9899485975286724</v>
      </c>
      <c r="H11" s="64">
        <v>2.1389999999999998</v>
      </c>
      <c r="I11" s="64">
        <v>2.0406802345442721</v>
      </c>
      <c r="J11" s="64">
        <v>1.796</v>
      </c>
      <c r="K11" s="64">
        <v>1.9920167685770753</v>
      </c>
      <c r="L11" s="64">
        <v>2.0299528366936039</v>
      </c>
      <c r="M11" s="64">
        <v>1.96</v>
      </c>
      <c r="N11" s="64">
        <v>2.114071388670383</v>
      </c>
      <c r="O11" s="64">
        <v>2.0870681971296094</v>
      </c>
      <c r="P11" s="64">
        <v>2.1082103670071888</v>
      </c>
      <c r="Q11" s="64">
        <v>1.9711393328365048</v>
      </c>
      <c r="R11" s="64">
        <v>1.9876208487573626</v>
      </c>
      <c r="S11" s="64">
        <v>1.8522069351926789</v>
      </c>
      <c r="T11" s="64">
        <v>1.7976938259278608</v>
      </c>
      <c r="U11" s="64">
        <v>1.74</v>
      </c>
      <c r="V11" s="64">
        <v>1.8559638816107462</v>
      </c>
      <c r="W11" s="64">
        <v>1.7709395146026079</v>
      </c>
      <c r="X11" s="64">
        <v>1.69</v>
      </c>
      <c r="Y11" s="64">
        <v>1.6</v>
      </c>
      <c r="Z11" s="64">
        <v>1.57</v>
      </c>
      <c r="AA11" s="64">
        <v>1.59</v>
      </c>
      <c r="AB11" s="64">
        <v>1.68</v>
      </c>
      <c r="AC11" s="64">
        <v>1.72</v>
      </c>
      <c r="AD11" s="64">
        <v>1.82</v>
      </c>
      <c r="AE11" s="64">
        <v>1.82</v>
      </c>
      <c r="AF11" s="64">
        <v>1.9</v>
      </c>
      <c r="AG11" s="64">
        <v>1.92</v>
      </c>
      <c r="AH11" s="64">
        <v>1.66</v>
      </c>
      <c r="AI11" s="64">
        <v>1.53</v>
      </c>
      <c r="AJ11" s="64" t="s">
        <v>153</v>
      </c>
    </row>
    <row r="12" spans="2:36" ht="17.100000000000001" customHeight="1" x14ac:dyDescent="0.25">
      <c r="B12" s="57" t="s">
        <v>139</v>
      </c>
      <c r="C12" s="57"/>
      <c r="D12" s="64">
        <v>0.23</v>
      </c>
      <c r="E12" s="64">
        <v>0.24</v>
      </c>
      <c r="F12" s="64">
        <v>0.27</v>
      </c>
      <c r="G12" s="64">
        <v>0.32989218367434603</v>
      </c>
      <c r="H12" s="64">
        <v>0.36</v>
      </c>
      <c r="I12" s="64">
        <v>0.25164840821560103</v>
      </c>
      <c r="J12" s="64">
        <v>0.21</v>
      </c>
      <c r="K12" s="64">
        <v>0.20751213896130197</v>
      </c>
      <c r="L12" s="64">
        <v>0.20189204843202693</v>
      </c>
      <c r="M12" s="64">
        <v>0.22</v>
      </c>
      <c r="N12" s="64">
        <v>0.21272957351482608</v>
      </c>
      <c r="O12" s="64">
        <v>0.23018739416719786</v>
      </c>
      <c r="P12" s="64">
        <v>2.8405948950784365E-2</v>
      </c>
      <c r="Q12" s="64">
        <v>1.8541683799420866E-2</v>
      </c>
      <c r="R12" s="64">
        <v>0</v>
      </c>
      <c r="S12" s="64">
        <v>0.19207703002759965</v>
      </c>
      <c r="T12" s="64">
        <v>0.19711329382489856</v>
      </c>
      <c r="U12" s="64">
        <v>0.18512426671400087</v>
      </c>
      <c r="V12" s="64">
        <v>0.19966763065178655</v>
      </c>
      <c r="W12" s="64">
        <v>0.17198309660673722</v>
      </c>
      <c r="X12" s="64">
        <v>0.18</v>
      </c>
      <c r="Y12" s="64">
        <v>0.17</v>
      </c>
      <c r="Z12" s="64">
        <v>0.17</v>
      </c>
      <c r="AA12" s="64">
        <v>0.18</v>
      </c>
      <c r="AB12" s="64">
        <v>0.08</v>
      </c>
      <c r="AC12" s="64">
        <v>0.17</v>
      </c>
      <c r="AD12" s="64">
        <v>0</v>
      </c>
      <c r="AE12" s="64">
        <v>0</v>
      </c>
      <c r="AF12" s="64">
        <v>0.09</v>
      </c>
      <c r="AG12" s="64">
        <v>0.08</v>
      </c>
      <c r="AH12" s="64">
        <v>0.1</v>
      </c>
      <c r="AI12" s="64">
        <v>0.11</v>
      </c>
      <c r="AJ12" s="64" t="s">
        <v>153</v>
      </c>
    </row>
    <row r="13" spans="2:36" ht="17.100000000000001" customHeight="1" x14ac:dyDescent="0.25">
      <c r="B13" s="59" t="s">
        <v>51</v>
      </c>
      <c r="C13" s="59"/>
      <c r="D13" s="64">
        <v>3.3556713001360183</v>
      </c>
      <c r="E13" s="64">
        <v>4.2530021421026936</v>
      </c>
      <c r="F13" s="64">
        <v>4.9403658082072681</v>
      </c>
      <c r="G13" s="64">
        <v>4.8498732836013234</v>
      </c>
      <c r="H13" s="64">
        <v>4.6128001450441367</v>
      </c>
      <c r="I13" s="64">
        <v>4.8302221431880614</v>
      </c>
      <c r="J13" s="64">
        <v>4.9400000000000004</v>
      </c>
      <c r="K13" s="64">
        <v>5.32</v>
      </c>
      <c r="L13" s="64">
        <v>5.381949232791829</v>
      </c>
      <c r="M13" s="64">
        <v>5.486401377041962</v>
      </c>
      <c r="N13" s="64">
        <v>5.7250779970435222</v>
      </c>
      <c r="O13" s="64">
        <v>5.9126658145187996</v>
      </c>
      <c r="P13" s="64">
        <v>6.2362117640210712</v>
      </c>
      <c r="Q13" s="64">
        <v>6.4232376844654917</v>
      </c>
      <c r="R13" s="64">
        <v>6.7267579938127282</v>
      </c>
      <c r="S13" s="64">
        <v>6.8723152586689906</v>
      </c>
      <c r="T13" s="64">
        <v>6.811584026985626</v>
      </c>
      <c r="U13" s="64">
        <v>6.42</v>
      </c>
      <c r="V13" s="64">
        <v>6.7468757491286482</v>
      </c>
      <c r="W13" s="64">
        <v>6.5586473167883348</v>
      </c>
      <c r="X13" s="64">
        <v>6.43</v>
      </c>
      <c r="Y13" s="64">
        <v>6.58</v>
      </c>
      <c r="Z13" s="64">
        <v>6.7</v>
      </c>
      <c r="AA13" s="64">
        <v>6.82</v>
      </c>
      <c r="AB13" s="64">
        <v>7.27</v>
      </c>
      <c r="AC13" s="64">
        <v>8.1</v>
      </c>
      <c r="AD13" s="64">
        <v>8.4600000000000009</v>
      </c>
      <c r="AE13" s="64">
        <v>8.3699999999999992</v>
      </c>
      <c r="AF13" s="64">
        <v>8.48</v>
      </c>
      <c r="AG13" s="64">
        <v>8.7200000000000006</v>
      </c>
      <c r="AH13" s="64">
        <v>7.97</v>
      </c>
      <c r="AI13" s="64">
        <v>8.0399999999999991</v>
      </c>
      <c r="AJ13" s="64">
        <v>8.11</v>
      </c>
    </row>
    <row r="14" spans="2:36" ht="17.100000000000001" customHeight="1" x14ac:dyDescent="0.25">
      <c r="B14" s="58" t="s">
        <v>163</v>
      </c>
      <c r="C14" s="58"/>
      <c r="D14" s="63">
        <v>3.9</v>
      </c>
      <c r="E14" s="63">
        <v>3.3883602539319995</v>
      </c>
      <c r="F14" s="63">
        <v>3.5543161529374028</v>
      </c>
      <c r="G14" s="63">
        <f t="shared" ref="G14:M14" si="3">G15+G19+G20+G22+G23+G24</f>
        <v>3.9569880156355133</v>
      </c>
      <c r="H14" s="63">
        <f t="shared" si="3"/>
        <v>3.8227250167140698</v>
      </c>
      <c r="I14" s="63">
        <f t="shared" si="3"/>
        <v>3.6392501322002277</v>
      </c>
      <c r="J14" s="63">
        <f t="shared" si="3"/>
        <v>4.8142402622023779</v>
      </c>
      <c r="K14" s="63">
        <f t="shared" si="3"/>
        <v>5.0641130771556071</v>
      </c>
      <c r="L14" s="63">
        <f t="shared" si="3"/>
        <v>4.773773202416085</v>
      </c>
      <c r="M14" s="63">
        <f t="shared" si="3"/>
        <v>4.7478761262688769</v>
      </c>
      <c r="N14" s="63">
        <f t="shared" ref="N14:W14" si="4">N15+N20+N19+N22+N23+N24+N36</f>
        <v>5.1035482669645944</v>
      </c>
      <c r="O14" s="63">
        <f t="shared" si="4"/>
        <v>5.1403324518551008</v>
      </c>
      <c r="P14" s="63">
        <f t="shared" si="4"/>
        <v>4.4421444163101373</v>
      </c>
      <c r="Q14" s="63">
        <f t="shared" si="4"/>
        <v>4.8672938386955238</v>
      </c>
      <c r="R14" s="63">
        <f t="shared" si="4"/>
        <v>5.3291200298537031</v>
      </c>
      <c r="S14" s="63">
        <f t="shared" si="4"/>
        <v>5.4625049285106559</v>
      </c>
      <c r="T14" s="63">
        <f t="shared" si="4"/>
        <v>5.74</v>
      </c>
      <c r="U14" s="63">
        <f t="shared" si="4"/>
        <v>5.9363438262809574</v>
      </c>
      <c r="V14" s="63">
        <f t="shared" si="4"/>
        <v>6.02</v>
      </c>
      <c r="W14" s="63">
        <f t="shared" si="4"/>
        <v>6.21</v>
      </c>
      <c r="X14" s="63">
        <f t="shared" ref="X14:AG14" si="5">X15+X20+X19+X21+X22+X23+X24+X36</f>
        <v>6.1800000000000006</v>
      </c>
      <c r="Y14" s="63">
        <f t="shared" si="5"/>
        <v>6.46</v>
      </c>
      <c r="Z14" s="63">
        <f t="shared" si="5"/>
        <v>6.798</v>
      </c>
      <c r="AA14" s="63">
        <f t="shared" si="5"/>
        <v>7.4399999999999995</v>
      </c>
      <c r="AB14" s="63">
        <f t="shared" si="5"/>
        <v>8.18</v>
      </c>
      <c r="AC14" s="63">
        <f t="shared" si="5"/>
        <v>7.74</v>
      </c>
      <c r="AD14" s="63">
        <f t="shared" si="5"/>
        <v>6.66</v>
      </c>
      <c r="AE14" s="63">
        <f t="shared" si="5"/>
        <v>6.69</v>
      </c>
      <c r="AF14" s="63">
        <f t="shared" si="5"/>
        <v>6.33</v>
      </c>
      <c r="AG14" s="63">
        <f t="shared" si="5"/>
        <v>12.650000000000002</v>
      </c>
      <c r="AH14" s="63">
        <f>AH15+SUM(AH19:AH24)+AH36</f>
        <v>6.4700000000000006</v>
      </c>
      <c r="AI14" s="63">
        <f>AI15+SUM(AI19:AI24)+AI36</f>
        <v>6.73</v>
      </c>
      <c r="AJ14" s="63">
        <f>AJ15+SUM(AJ19:AJ24)+AJ36</f>
        <v>7.47</v>
      </c>
    </row>
    <row r="15" spans="2:36" ht="17.100000000000001" customHeight="1" x14ac:dyDescent="0.25">
      <c r="B15" s="55" t="s">
        <v>138</v>
      </c>
      <c r="C15" s="55"/>
      <c r="D15" s="63"/>
      <c r="E15" s="63"/>
      <c r="F15" s="63"/>
      <c r="G15" s="63">
        <v>0.55010667086668297</v>
      </c>
      <c r="H15" s="63">
        <v>0.48272501671406998</v>
      </c>
      <c r="I15" s="63">
        <v>0.48399324257923798</v>
      </c>
      <c r="J15" s="63">
        <v>0.45300000000000001</v>
      </c>
      <c r="K15" s="63">
        <v>0.44400000000000001</v>
      </c>
      <c r="L15" s="63">
        <v>0.44500000000000001</v>
      </c>
      <c r="M15" s="63">
        <v>0.38662588024938871</v>
      </c>
      <c r="N15" s="63">
        <v>0.43</v>
      </c>
      <c r="O15" s="63">
        <v>0.48348084715946599</v>
      </c>
      <c r="P15" s="63">
        <v>0.48214441631013699</v>
      </c>
      <c r="Q15" s="63">
        <v>0.48729383869552401</v>
      </c>
      <c r="R15" s="63">
        <v>0.52912002985370299</v>
      </c>
      <c r="S15" s="63">
        <v>0.61250492851065597</v>
      </c>
      <c r="T15" s="63">
        <v>0.66</v>
      </c>
      <c r="U15" s="63">
        <v>0.656343826280957</v>
      </c>
      <c r="V15" s="63">
        <f>SUM(V16:V18)</f>
        <v>0.81</v>
      </c>
      <c r="W15" s="63">
        <f>SUM(W16:W18)</f>
        <v>0.77</v>
      </c>
      <c r="X15" s="63">
        <f t="shared" ref="X15:AG15" si="6">SUM(X16:X18)</f>
        <v>0.78</v>
      </c>
      <c r="Y15" s="63">
        <f t="shared" si="6"/>
        <v>0.81</v>
      </c>
      <c r="Z15" s="63">
        <f t="shared" si="6"/>
        <v>0.83000000000000007</v>
      </c>
      <c r="AA15" s="63">
        <f t="shared" si="6"/>
        <v>0.92999999999999994</v>
      </c>
      <c r="AB15" s="63">
        <f t="shared" si="6"/>
        <v>0.79</v>
      </c>
      <c r="AC15" s="63">
        <f t="shared" si="6"/>
        <v>0.8899999999999999</v>
      </c>
      <c r="AD15" s="63">
        <f t="shared" si="6"/>
        <v>0.83000000000000007</v>
      </c>
      <c r="AE15" s="63">
        <f t="shared" si="6"/>
        <v>0.76</v>
      </c>
      <c r="AF15" s="63">
        <f t="shared" si="6"/>
        <v>0.75</v>
      </c>
      <c r="AG15" s="63">
        <f t="shared" si="6"/>
        <v>0.78</v>
      </c>
      <c r="AH15" s="63">
        <f>SUM(AH16:AH18)</f>
        <v>0.52</v>
      </c>
      <c r="AI15" s="63">
        <f>SUM(AI16:AI18)</f>
        <v>0.64999999999999991</v>
      </c>
      <c r="AJ15" s="63">
        <v>0.68</v>
      </c>
    </row>
    <row r="16" spans="2:36" ht="17.100000000000001" customHeight="1" x14ac:dyDescent="0.25">
      <c r="B16" s="56" t="s">
        <v>137</v>
      </c>
      <c r="C16" s="56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>
        <v>0.22</v>
      </c>
      <c r="W16" s="64">
        <v>0.23</v>
      </c>
      <c r="X16" s="64">
        <v>0.24</v>
      </c>
      <c r="Y16" s="64">
        <v>0.26</v>
      </c>
      <c r="Z16" s="64">
        <v>0.25</v>
      </c>
      <c r="AA16" s="64">
        <v>0.28999999999999998</v>
      </c>
      <c r="AB16" s="64">
        <v>0.15</v>
      </c>
      <c r="AC16" s="64">
        <v>0.28999999999999998</v>
      </c>
      <c r="AD16" s="64">
        <v>0.25</v>
      </c>
      <c r="AE16" s="64">
        <v>0.25</v>
      </c>
      <c r="AF16" s="64">
        <v>0.24</v>
      </c>
      <c r="AG16" s="64">
        <v>0.26</v>
      </c>
      <c r="AH16" s="64">
        <v>0.11</v>
      </c>
      <c r="AI16" s="64">
        <v>0.24</v>
      </c>
      <c r="AJ16" s="64">
        <v>0.25</v>
      </c>
    </row>
    <row r="17" spans="2:36" ht="17.100000000000001" customHeight="1" x14ac:dyDescent="0.25">
      <c r="B17" s="56" t="s">
        <v>136</v>
      </c>
      <c r="C17" s="56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>
        <v>0.03</v>
      </c>
      <c r="W17" s="64">
        <v>0.03</v>
      </c>
      <c r="X17" s="64">
        <v>0.03</v>
      </c>
      <c r="Y17" s="64">
        <v>0.04</v>
      </c>
      <c r="Z17" s="64">
        <v>0.04</v>
      </c>
      <c r="AA17" s="64">
        <v>0.04</v>
      </c>
      <c r="AB17" s="64">
        <v>0.05</v>
      </c>
      <c r="AC17" s="64">
        <v>0.02</v>
      </c>
      <c r="AD17" s="64">
        <v>0.04</v>
      </c>
      <c r="AE17" s="64">
        <v>0.04</v>
      </c>
      <c r="AF17" s="64">
        <v>0.04</v>
      </c>
      <c r="AG17" s="64">
        <v>0.04</v>
      </c>
      <c r="AH17" s="64">
        <v>0.04</v>
      </c>
      <c r="AI17" s="64">
        <v>0.04</v>
      </c>
      <c r="AJ17" s="64">
        <v>0.04</v>
      </c>
    </row>
    <row r="18" spans="2:36" ht="17.100000000000001" customHeight="1" x14ac:dyDescent="0.25">
      <c r="B18" s="56" t="s">
        <v>135</v>
      </c>
      <c r="C18" s="56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>
        <v>0.56000000000000005</v>
      </c>
      <c r="W18" s="64">
        <v>0.51</v>
      </c>
      <c r="X18" s="64">
        <v>0.51</v>
      </c>
      <c r="Y18" s="64">
        <v>0.51</v>
      </c>
      <c r="Z18" s="64">
        <v>0.54</v>
      </c>
      <c r="AA18" s="64">
        <v>0.6</v>
      </c>
      <c r="AB18" s="64">
        <v>0.59</v>
      </c>
      <c r="AC18" s="64">
        <v>0.57999999999999996</v>
      </c>
      <c r="AD18" s="64">
        <v>0.54</v>
      </c>
      <c r="AE18" s="64">
        <v>0.47</v>
      </c>
      <c r="AF18" s="64">
        <v>0.47</v>
      </c>
      <c r="AG18" s="64">
        <v>0.48</v>
      </c>
      <c r="AH18" s="64">
        <v>0.37</v>
      </c>
      <c r="AI18" s="64">
        <v>0.37</v>
      </c>
      <c r="AJ18" s="64">
        <v>0.39</v>
      </c>
    </row>
    <row r="19" spans="2:36" ht="17.100000000000001" customHeight="1" x14ac:dyDescent="0.25">
      <c r="B19" s="57" t="s">
        <v>134</v>
      </c>
      <c r="C19" s="57"/>
      <c r="D19" s="64"/>
      <c r="E19" s="64"/>
      <c r="F19" s="64"/>
      <c r="G19" s="64"/>
      <c r="H19" s="64"/>
      <c r="I19" s="64"/>
      <c r="J19" s="64">
        <v>8.3290532712803109E-2</v>
      </c>
      <c r="K19" s="64">
        <v>0.113</v>
      </c>
      <c r="L19" s="64">
        <v>0.13</v>
      </c>
      <c r="M19" s="64">
        <v>0.16737664833057014</v>
      </c>
      <c r="N19" s="64">
        <v>0.20421735049458295</v>
      </c>
      <c r="O19" s="64">
        <v>0.23260547009075172</v>
      </c>
      <c r="P19" s="64">
        <v>0.26</v>
      </c>
      <c r="Q19" s="64">
        <v>0.38</v>
      </c>
      <c r="R19" s="64">
        <v>0.43</v>
      </c>
      <c r="S19" s="64">
        <v>0.48</v>
      </c>
      <c r="T19" s="64">
        <v>0.52</v>
      </c>
      <c r="U19" s="64">
        <v>0.52</v>
      </c>
      <c r="V19" s="64">
        <v>0.56999999999999995</v>
      </c>
      <c r="W19" s="64">
        <v>0.57999999999999996</v>
      </c>
      <c r="X19" s="64">
        <v>0.57999999999999996</v>
      </c>
      <c r="Y19" s="64">
        <v>0.61</v>
      </c>
      <c r="Z19" s="64">
        <v>0.63600000000000001</v>
      </c>
      <c r="AA19" s="64">
        <v>0.67</v>
      </c>
      <c r="AB19" s="64">
        <v>0.71</v>
      </c>
      <c r="AC19" s="64">
        <v>0.78</v>
      </c>
      <c r="AD19" s="64">
        <v>0.82</v>
      </c>
      <c r="AE19" s="64">
        <v>0.8</v>
      </c>
      <c r="AF19" s="64">
        <v>0.81</v>
      </c>
      <c r="AG19" s="64">
        <v>0.82</v>
      </c>
      <c r="AH19" s="64">
        <v>0.76</v>
      </c>
      <c r="AI19" s="64">
        <v>0.8</v>
      </c>
      <c r="AJ19" s="64">
        <v>0.87</v>
      </c>
    </row>
    <row r="20" spans="2:36" ht="17.100000000000001" customHeight="1" x14ac:dyDescent="0.25">
      <c r="B20" s="57" t="s">
        <v>133</v>
      </c>
      <c r="C20" s="57"/>
      <c r="D20" s="64"/>
      <c r="E20" s="64"/>
      <c r="F20" s="64"/>
      <c r="G20" s="64"/>
      <c r="H20" s="64"/>
      <c r="I20" s="64"/>
      <c r="J20" s="64">
        <v>0.18632711857820014</v>
      </c>
      <c r="K20" s="64">
        <v>0.20711307715560717</v>
      </c>
      <c r="L20" s="64">
        <v>0.17182888821468958</v>
      </c>
      <c r="M20" s="64">
        <v>0.24343419854356463</v>
      </c>
      <c r="N20" s="64">
        <v>0.26273888375875448</v>
      </c>
      <c r="O20" s="64">
        <v>0.13977822213654473</v>
      </c>
      <c r="P20" s="64">
        <v>0.3</v>
      </c>
      <c r="Q20" s="64">
        <v>0.22</v>
      </c>
      <c r="R20" s="64">
        <v>0.45</v>
      </c>
      <c r="S20" s="64">
        <v>0.33</v>
      </c>
      <c r="T20" s="64">
        <v>0.28999999999999998</v>
      </c>
      <c r="U20" s="64">
        <v>0.11</v>
      </c>
      <c r="V20" s="64">
        <v>0.08</v>
      </c>
      <c r="W20" s="64">
        <v>0.12</v>
      </c>
      <c r="X20" s="64">
        <v>0.15</v>
      </c>
      <c r="Y20" s="64">
        <v>0.16</v>
      </c>
      <c r="Z20" s="64">
        <v>0.106</v>
      </c>
      <c r="AA20" s="64">
        <v>0.08</v>
      </c>
      <c r="AB20" s="64">
        <v>0.89</v>
      </c>
      <c r="AC20" s="64">
        <v>0.38</v>
      </c>
      <c r="AD20" s="64">
        <v>0.28000000000000003</v>
      </c>
      <c r="AE20" s="64">
        <v>0.23</v>
      </c>
      <c r="AF20" s="64">
        <v>0.15</v>
      </c>
      <c r="AG20" s="64">
        <v>0.27</v>
      </c>
      <c r="AH20" s="64">
        <v>0.08</v>
      </c>
      <c r="AI20" s="64">
        <v>0.15</v>
      </c>
      <c r="AJ20" s="64">
        <v>0.21</v>
      </c>
    </row>
    <row r="21" spans="2:36" ht="17.100000000000001" customHeight="1" x14ac:dyDescent="0.25">
      <c r="B21" s="57" t="s">
        <v>143</v>
      </c>
      <c r="C21" s="57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>
        <v>0</v>
      </c>
      <c r="Y21" s="64">
        <v>0</v>
      </c>
      <c r="Z21" s="64">
        <v>0.14599999999999999</v>
      </c>
      <c r="AA21" s="64">
        <v>0.16</v>
      </c>
      <c r="AB21" s="64">
        <v>0.02</v>
      </c>
      <c r="AC21" s="64"/>
      <c r="AD21" s="64"/>
      <c r="AE21" s="64"/>
      <c r="AF21" s="64"/>
      <c r="AG21" s="64"/>
      <c r="AH21" s="64"/>
      <c r="AI21" s="64"/>
      <c r="AJ21" s="64"/>
    </row>
    <row r="22" spans="2:36" ht="17.100000000000001" customHeight="1" x14ac:dyDescent="0.25">
      <c r="B22" s="57" t="s">
        <v>60</v>
      </c>
      <c r="C22" s="57"/>
      <c r="D22" s="64"/>
      <c r="E22" s="64"/>
      <c r="F22" s="64"/>
      <c r="G22" s="64"/>
      <c r="H22" s="64"/>
      <c r="I22" s="64"/>
      <c r="J22" s="64"/>
      <c r="K22" s="64"/>
      <c r="L22" s="64">
        <v>6.2056982100008276E-2</v>
      </c>
      <c r="M22" s="64">
        <v>4.2198596938350021E-2</v>
      </c>
      <c r="N22" s="64">
        <v>3.4352900045981204E-2</v>
      </c>
      <c r="O22" s="64">
        <v>2.8949742306992203E-2</v>
      </c>
      <c r="P22" s="64">
        <v>0.02</v>
      </c>
      <c r="Q22" s="64">
        <v>0.02</v>
      </c>
      <c r="R22" s="64">
        <v>0.02</v>
      </c>
      <c r="S22" s="64">
        <v>0.01</v>
      </c>
      <c r="T22" s="64">
        <v>7.0000000000000007E-2</v>
      </c>
      <c r="U22" s="64">
        <v>0.1</v>
      </c>
      <c r="V22" s="64">
        <v>0.15</v>
      </c>
      <c r="W22" s="64">
        <v>0.14000000000000001</v>
      </c>
      <c r="X22" s="64">
        <v>0.21</v>
      </c>
      <c r="Y22" s="64">
        <v>0.22</v>
      </c>
      <c r="Z22" s="64">
        <v>0.17</v>
      </c>
      <c r="AA22" s="64">
        <v>0.19</v>
      </c>
      <c r="AB22" s="64">
        <v>0.22</v>
      </c>
      <c r="AC22" s="64">
        <v>0.22</v>
      </c>
      <c r="AD22" s="64">
        <v>0.2</v>
      </c>
      <c r="AE22" s="64">
        <v>0.2</v>
      </c>
      <c r="AF22" s="64">
        <v>0.21</v>
      </c>
      <c r="AG22" s="64">
        <v>0.2</v>
      </c>
      <c r="AH22" s="64">
        <v>0.25</v>
      </c>
      <c r="AI22" s="64">
        <v>0.33</v>
      </c>
      <c r="AJ22" s="64">
        <v>0.36</v>
      </c>
    </row>
    <row r="23" spans="2:36" ht="17.100000000000001" customHeight="1" x14ac:dyDescent="0.25">
      <c r="B23" s="57" t="s">
        <v>61</v>
      </c>
      <c r="C23" s="57"/>
      <c r="D23" s="64"/>
      <c r="E23" s="64"/>
      <c r="F23" s="64"/>
      <c r="G23" s="64"/>
      <c r="H23" s="64"/>
      <c r="I23" s="64"/>
      <c r="J23" s="64">
        <v>0.17162261091137487</v>
      </c>
      <c r="K23" s="64">
        <v>0.22</v>
      </c>
      <c r="L23" s="64">
        <v>0.40488733210138733</v>
      </c>
      <c r="M23" s="64">
        <v>0.31824080220700329</v>
      </c>
      <c r="N23" s="64">
        <v>0.27223913266527583</v>
      </c>
      <c r="O23" s="64">
        <v>0.2655181701613461</v>
      </c>
      <c r="P23" s="64">
        <v>0.23</v>
      </c>
      <c r="Q23" s="64">
        <v>0.22</v>
      </c>
      <c r="R23" s="64">
        <v>0.22</v>
      </c>
      <c r="S23" s="64">
        <v>0.18</v>
      </c>
      <c r="T23" s="64">
        <v>0.14000000000000001</v>
      </c>
      <c r="U23" s="64">
        <v>0.17</v>
      </c>
      <c r="V23" s="64">
        <v>0.12</v>
      </c>
      <c r="W23" s="64">
        <v>0.1</v>
      </c>
      <c r="X23" s="64">
        <v>0.09</v>
      </c>
      <c r="Y23" s="64">
        <v>0.08</v>
      </c>
      <c r="Z23" s="64">
        <v>0.04</v>
      </c>
      <c r="AA23" s="64">
        <v>7.0000000000000007E-2</v>
      </c>
      <c r="AB23" s="64">
        <v>7.0000000000000007E-2</v>
      </c>
      <c r="AC23" s="64">
        <v>0.09</v>
      </c>
      <c r="AD23" s="64">
        <v>0.06</v>
      </c>
      <c r="AE23" s="64">
        <v>0.03</v>
      </c>
      <c r="AF23" s="64">
        <v>0</v>
      </c>
      <c r="AG23" s="64">
        <v>0.04</v>
      </c>
      <c r="AH23" s="64">
        <v>0.05</v>
      </c>
      <c r="AI23" s="64">
        <v>0.04</v>
      </c>
      <c r="AJ23" s="64">
        <v>0.04</v>
      </c>
    </row>
    <row r="24" spans="2:36" ht="17.100000000000001" customHeight="1" x14ac:dyDescent="0.25">
      <c r="B24" s="55" t="s">
        <v>132</v>
      </c>
      <c r="C24" s="55"/>
      <c r="D24" s="63"/>
      <c r="E24" s="63"/>
      <c r="F24" s="63"/>
      <c r="G24" s="63">
        <v>3.4068813447688302</v>
      </c>
      <c r="H24" s="63">
        <v>3.34</v>
      </c>
      <c r="I24" s="63">
        <v>3.1552568896209898</v>
      </c>
      <c r="J24" s="63">
        <v>3.92</v>
      </c>
      <c r="K24" s="63">
        <v>4.08</v>
      </c>
      <c r="L24" s="63">
        <v>3.56</v>
      </c>
      <c r="M24" s="63">
        <v>3.59</v>
      </c>
      <c r="N24" s="63"/>
      <c r="O24" s="63"/>
      <c r="P24" s="63">
        <f t="shared" ref="P24:W24" si="7">SUM(P25:P35)</f>
        <v>0.02</v>
      </c>
      <c r="Q24" s="63">
        <f t="shared" si="7"/>
        <v>0.02</v>
      </c>
      <c r="R24" s="63">
        <f t="shared" si="7"/>
        <v>0.35000000000000003</v>
      </c>
      <c r="S24" s="63">
        <f t="shared" si="7"/>
        <v>0.49000000000000005</v>
      </c>
      <c r="T24" s="63">
        <f t="shared" si="7"/>
        <v>0.57000000000000006</v>
      </c>
      <c r="U24" s="63">
        <f t="shared" si="7"/>
        <v>0.43000000000000005</v>
      </c>
      <c r="V24" s="63">
        <f t="shared" si="7"/>
        <v>0.4200000000000001</v>
      </c>
      <c r="W24" s="63">
        <f t="shared" si="7"/>
        <v>0.59000000000000008</v>
      </c>
      <c r="X24" s="63">
        <f t="shared" ref="X24:AG24" si="8">SUM(X25:X35)</f>
        <v>0.45</v>
      </c>
      <c r="Y24" s="63">
        <f t="shared" si="8"/>
        <v>0.49000000000000005</v>
      </c>
      <c r="Z24" s="63">
        <f t="shared" si="8"/>
        <v>0.74</v>
      </c>
      <c r="AA24" s="63">
        <f t="shared" si="8"/>
        <v>0.87000000000000011</v>
      </c>
      <c r="AB24" s="63">
        <f t="shared" si="8"/>
        <v>1.44</v>
      </c>
      <c r="AC24" s="63">
        <f t="shared" si="8"/>
        <v>1.05</v>
      </c>
      <c r="AD24" s="63">
        <f t="shared" si="8"/>
        <v>0.80999999999999994</v>
      </c>
      <c r="AE24" s="63">
        <f t="shared" si="8"/>
        <v>0.85000000000000009</v>
      </c>
      <c r="AF24" s="63">
        <f t="shared" si="8"/>
        <v>0.71000000000000019</v>
      </c>
      <c r="AG24" s="63">
        <f t="shared" si="8"/>
        <v>7.3600000000000012</v>
      </c>
      <c r="AH24" s="63">
        <f>SUM(AH25:AH35)</f>
        <v>1.77</v>
      </c>
      <c r="AI24" s="63">
        <f>SUM(AI25:AI35)</f>
        <v>1.02</v>
      </c>
      <c r="AJ24" s="63">
        <f>SUM(AJ25:AJ35)</f>
        <v>0.67</v>
      </c>
    </row>
    <row r="25" spans="2:36" ht="17.100000000000001" customHeight="1" x14ac:dyDescent="0.25">
      <c r="B25" s="56" t="s">
        <v>131</v>
      </c>
      <c r="C25" s="56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0.18</v>
      </c>
      <c r="S25" s="64">
        <v>0.19</v>
      </c>
      <c r="T25" s="64">
        <v>0.18</v>
      </c>
      <c r="U25" s="64">
        <v>0.18</v>
      </c>
      <c r="V25" s="64">
        <v>0.16</v>
      </c>
      <c r="W25" s="64">
        <v>0.17</v>
      </c>
      <c r="X25" s="64">
        <v>0.16</v>
      </c>
      <c r="Y25" s="64">
        <v>0.17</v>
      </c>
      <c r="Z25" s="64">
        <v>0.16</v>
      </c>
      <c r="AA25" s="64">
        <v>0.18</v>
      </c>
      <c r="AB25" s="64">
        <v>0.2</v>
      </c>
      <c r="AC25" s="64">
        <v>0.21</v>
      </c>
      <c r="AD25" s="64">
        <v>0.18</v>
      </c>
      <c r="AE25" s="64">
        <v>0.19</v>
      </c>
      <c r="AF25" s="64">
        <v>0.17</v>
      </c>
      <c r="AG25" s="64">
        <v>0.15</v>
      </c>
      <c r="AH25" s="64">
        <v>0.12</v>
      </c>
      <c r="AI25" s="64">
        <v>0.15</v>
      </c>
      <c r="AJ25" s="64">
        <v>0.19</v>
      </c>
    </row>
    <row r="26" spans="2:36" ht="17.100000000000001" customHeight="1" x14ac:dyDescent="0.25">
      <c r="B26" s="56" t="s">
        <v>130</v>
      </c>
      <c r="C26" s="56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>
        <v>0.03</v>
      </c>
      <c r="S26" s="64">
        <v>0.04</v>
      </c>
      <c r="T26" s="64">
        <v>0.04</v>
      </c>
      <c r="U26" s="64">
        <v>0.05</v>
      </c>
      <c r="V26" s="64">
        <v>0.05</v>
      </c>
      <c r="W26" s="64">
        <v>0.05</v>
      </c>
      <c r="X26" s="64">
        <v>0.05</v>
      </c>
      <c r="Y26" s="64">
        <v>0.06</v>
      </c>
      <c r="Z26" s="64">
        <v>0.06</v>
      </c>
      <c r="AA26" s="64">
        <v>0.08</v>
      </c>
      <c r="AB26" s="64">
        <v>0.16</v>
      </c>
      <c r="AC26" s="64">
        <v>0.16</v>
      </c>
      <c r="AD26" s="64">
        <v>0.16</v>
      </c>
      <c r="AE26" s="64">
        <v>0.2</v>
      </c>
      <c r="AF26" s="64">
        <v>0.21</v>
      </c>
      <c r="AG26" s="64">
        <v>0.3</v>
      </c>
      <c r="AH26" s="64">
        <v>0.21</v>
      </c>
      <c r="AI26" s="64">
        <v>0.18</v>
      </c>
      <c r="AJ26" s="64">
        <v>0.23</v>
      </c>
    </row>
    <row r="27" spans="2:36" ht="17.100000000000001" customHeight="1" x14ac:dyDescent="0.25">
      <c r="B27" s="56" t="s">
        <v>64</v>
      </c>
      <c r="C27" s="56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>
        <v>0.1</v>
      </c>
      <c r="S27" s="64">
        <v>0.22</v>
      </c>
      <c r="T27" s="64">
        <v>0.28999999999999998</v>
      </c>
      <c r="U27" s="64">
        <v>0.14000000000000001</v>
      </c>
      <c r="V27" s="64">
        <v>0.08</v>
      </c>
      <c r="W27" s="64">
        <v>0.22</v>
      </c>
      <c r="X27" s="64">
        <v>0.12</v>
      </c>
      <c r="Y27" s="64">
        <v>0.06</v>
      </c>
      <c r="Z27" s="64">
        <v>0.12</v>
      </c>
      <c r="AA27" s="64">
        <v>7.0000000000000007E-2</v>
      </c>
      <c r="AB27" s="64">
        <v>0.1</v>
      </c>
      <c r="AC27" s="64">
        <v>0.06</v>
      </c>
      <c r="AD27" s="64">
        <v>0.01</v>
      </c>
      <c r="AE27" s="64">
        <v>0.08</v>
      </c>
      <c r="AF27" s="64">
        <v>0.05</v>
      </c>
      <c r="AG27" s="64">
        <v>5.65</v>
      </c>
      <c r="AH27" s="64">
        <v>1.32</v>
      </c>
      <c r="AI27" s="64">
        <v>0.48</v>
      </c>
      <c r="AJ27" s="64">
        <v>0.05</v>
      </c>
    </row>
    <row r="28" spans="2:36" ht="17.100000000000001" customHeight="1" x14ac:dyDescent="0.25">
      <c r="B28" s="56" t="s">
        <v>72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>
        <v>0.02</v>
      </c>
      <c r="S28" s="64">
        <v>0.02</v>
      </c>
      <c r="T28" s="64">
        <v>0.02</v>
      </c>
      <c r="U28" s="64">
        <v>0.02</v>
      </c>
      <c r="V28" s="64">
        <v>0.02</v>
      </c>
      <c r="W28" s="64">
        <v>0.01</v>
      </c>
      <c r="X28" s="64">
        <v>0</v>
      </c>
      <c r="Y28" s="64">
        <v>0.04</v>
      </c>
      <c r="Z28" s="64">
        <v>0.17</v>
      </c>
      <c r="AA28" s="64">
        <v>0.31</v>
      </c>
      <c r="AB28" s="64">
        <v>0.42</v>
      </c>
      <c r="AC28" s="64">
        <v>0.28000000000000003</v>
      </c>
      <c r="AD28" s="64">
        <v>0.21</v>
      </c>
      <c r="AE28" s="64">
        <v>0.19</v>
      </c>
      <c r="AF28" s="64">
        <v>0.14000000000000001</v>
      </c>
      <c r="AG28" s="64">
        <v>0.12</v>
      </c>
      <c r="AH28" s="64">
        <v>0.08</v>
      </c>
      <c r="AI28" s="64">
        <v>0.03</v>
      </c>
      <c r="AJ28" s="64">
        <v>0</v>
      </c>
    </row>
    <row r="29" spans="2:36" ht="17.100000000000001" customHeight="1" x14ac:dyDescent="0.25">
      <c r="B29" s="56" t="s">
        <v>65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X29" s="64">
        <v>0.02</v>
      </c>
      <c r="Y29" s="64">
        <v>0.02</v>
      </c>
      <c r="Z29" s="64">
        <v>0.02</v>
      </c>
      <c r="AA29" s="64">
        <v>0.02</v>
      </c>
      <c r="AB29" s="64">
        <v>0.12</v>
      </c>
      <c r="AC29" s="64">
        <v>0.02</v>
      </c>
      <c r="AD29" s="64">
        <v>0.02</v>
      </c>
      <c r="AE29" s="64">
        <v>0.02</v>
      </c>
      <c r="AF29" s="64">
        <v>0.02</v>
      </c>
      <c r="AG29" s="64">
        <v>0.03</v>
      </c>
      <c r="AH29" s="64">
        <v>0.02</v>
      </c>
      <c r="AI29" s="64">
        <v>0.02</v>
      </c>
      <c r="AJ29" s="64">
        <v>0.04</v>
      </c>
    </row>
    <row r="30" spans="2:36" ht="17.100000000000001" customHeight="1" x14ac:dyDescent="0.25">
      <c r="B30" s="56" t="s">
        <v>129</v>
      </c>
      <c r="C30" s="56"/>
      <c r="D30" s="64"/>
      <c r="E30" s="64"/>
      <c r="F30" s="64"/>
      <c r="G30" s="64"/>
      <c r="H30" s="64"/>
      <c r="I30" s="64"/>
      <c r="J30" s="64"/>
      <c r="K30" s="64"/>
      <c r="L30" s="64"/>
      <c r="M30" s="64"/>
      <c r="X30" s="64"/>
      <c r="Y30" s="64"/>
      <c r="Z30" s="64"/>
      <c r="AA30" s="64">
        <v>0.02</v>
      </c>
      <c r="AB30" s="64">
        <v>0.28000000000000003</v>
      </c>
      <c r="AC30" s="64">
        <v>0.09</v>
      </c>
      <c r="AD30" s="64">
        <v>0.08</v>
      </c>
      <c r="AE30" s="64">
        <v>7.0000000000000007E-2</v>
      </c>
      <c r="AF30" s="64">
        <v>7.0000000000000007E-2</v>
      </c>
      <c r="AG30" s="64">
        <v>0</v>
      </c>
      <c r="AH30" s="64">
        <v>0.01</v>
      </c>
      <c r="AI30" s="64">
        <v>0.01</v>
      </c>
      <c r="AJ30" s="64">
        <v>0.01</v>
      </c>
    </row>
    <row r="31" spans="2:36" ht="17.100000000000001" customHeight="1" x14ac:dyDescent="0.25">
      <c r="B31" s="56" t="s">
        <v>73</v>
      </c>
      <c r="C31" s="56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>
        <v>0.02</v>
      </c>
      <c r="Q31" s="64">
        <v>0.02</v>
      </c>
      <c r="R31" s="64">
        <v>0.02</v>
      </c>
      <c r="S31" s="64">
        <v>0.02</v>
      </c>
      <c r="T31" s="64">
        <v>0.02</v>
      </c>
      <c r="U31" s="64">
        <v>0.02</v>
      </c>
      <c r="V31" s="64">
        <v>0.03</v>
      </c>
      <c r="W31" s="64">
        <v>0.02</v>
      </c>
      <c r="X31" s="64">
        <v>0.01</v>
      </c>
      <c r="Y31" s="64">
        <v>0.02</v>
      </c>
      <c r="Z31" s="64">
        <v>0.03</v>
      </c>
      <c r="AA31" s="64">
        <v>0.01</v>
      </c>
      <c r="AB31" s="64">
        <v>0.01</v>
      </c>
      <c r="AC31" s="64">
        <v>0.01</v>
      </c>
      <c r="AD31" s="64">
        <v>0.01</v>
      </c>
      <c r="AE31" s="64">
        <v>0.01</v>
      </c>
      <c r="AF31" s="64">
        <v>0.01</v>
      </c>
      <c r="AG31" s="64">
        <v>0.01</v>
      </c>
      <c r="AH31" s="64"/>
      <c r="AI31" s="64"/>
      <c r="AJ31" s="64"/>
    </row>
    <row r="32" spans="2:36" ht="17.100000000000001" customHeight="1" x14ac:dyDescent="0.25">
      <c r="B32" s="56" t="s">
        <v>128</v>
      </c>
      <c r="C32" s="56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>
        <v>0.06</v>
      </c>
      <c r="W32" s="64">
        <v>0.03</v>
      </c>
      <c r="X32" s="64">
        <v>0</v>
      </c>
      <c r="Y32" s="64">
        <v>0</v>
      </c>
      <c r="Z32" s="64">
        <v>0.03</v>
      </c>
      <c r="AA32" s="64">
        <v>0.03</v>
      </c>
      <c r="AB32" s="64">
        <v>0</v>
      </c>
      <c r="AC32" s="64">
        <v>0.05</v>
      </c>
      <c r="AD32" s="64">
        <v>0</v>
      </c>
      <c r="AE32" s="64">
        <v>0</v>
      </c>
      <c r="AF32" s="64">
        <v>0</v>
      </c>
      <c r="AG32" s="64">
        <v>1.03</v>
      </c>
      <c r="AH32" s="64">
        <v>0</v>
      </c>
      <c r="AI32" s="64">
        <v>0.06</v>
      </c>
      <c r="AJ32" s="64">
        <v>0.11</v>
      </c>
    </row>
    <row r="33" spans="2:36" ht="17.100000000000001" customHeight="1" x14ac:dyDescent="0.25">
      <c r="B33" s="56" t="s">
        <v>67</v>
      </c>
      <c r="C33" s="56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>
        <v>0.02</v>
      </c>
      <c r="X33" s="64">
        <v>0.04</v>
      </c>
      <c r="Y33" s="64">
        <v>7.0000000000000007E-2</v>
      </c>
      <c r="Z33" s="64">
        <v>0.09</v>
      </c>
      <c r="AA33" s="64">
        <v>0.11</v>
      </c>
      <c r="AB33" s="64">
        <v>0.1</v>
      </c>
      <c r="AC33" s="64">
        <v>0.11</v>
      </c>
      <c r="AD33" s="64">
        <v>0.09</v>
      </c>
      <c r="AE33" s="64">
        <v>0.04</v>
      </c>
      <c r="AF33" s="64">
        <v>0.03</v>
      </c>
      <c r="AG33" s="64">
        <v>0</v>
      </c>
      <c r="AH33" s="64">
        <v>-0.02</v>
      </c>
      <c r="AI33" s="64">
        <v>0.01</v>
      </c>
      <c r="AJ33" s="64">
        <v>0.01</v>
      </c>
    </row>
    <row r="34" spans="2:36" ht="17.100000000000001" customHeight="1" x14ac:dyDescent="0.25">
      <c r="B34" s="56" t="s">
        <v>127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X34" s="64"/>
      <c r="Y34" s="64"/>
      <c r="Z34" s="64"/>
      <c r="AA34" s="64"/>
      <c r="AB34" s="64"/>
      <c r="AC34" s="64"/>
      <c r="AD34" s="64">
        <v>0</v>
      </c>
      <c r="AE34" s="64">
        <v>0.02</v>
      </c>
      <c r="AF34" s="64">
        <v>0</v>
      </c>
      <c r="AG34" s="64">
        <v>0.03</v>
      </c>
      <c r="AH34" s="64">
        <v>0</v>
      </c>
      <c r="AI34" s="64">
        <v>0.05</v>
      </c>
      <c r="AJ34" s="64">
        <v>0</v>
      </c>
    </row>
    <row r="35" spans="2:36" ht="17.100000000000001" customHeight="1" x14ac:dyDescent="0.25">
      <c r="B35" s="56" t="s">
        <v>126</v>
      </c>
      <c r="C35" s="56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>
        <v>0.02</v>
      </c>
      <c r="U35" s="64">
        <v>0.02</v>
      </c>
      <c r="V35" s="64">
        <v>0.02</v>
      </c>
      <c r="W35" s="64">
        <v>7.0000000000000007E-2</v>
      </c>
      <c r="X35" s="64">
        <v>0.05</v>
      </c>
      <c r="Y35" s="64">
        <v>0.05</v>
      </c>
      <c r="Z35" s="64">
        <v>0.06</v>
      </c>
      <c r="AA35" s="64">
        <v>0.04</v>
      </c>
      <c r="AB35" s="64">
        <v>0.05</v>
      </c>
      <c r="AC35" s="64">
        <v>0.06</v>
      </c>
      <c r="AD35" s="64">
        <v>0.05</v>
      </c>
      <c r="AE35" s="64">
        <v>0.03</v>
      </c>
      <c r="AF35" s="64">
        <v>0.01</v>
      </c>
      <c r="AG35" s="64">
        <v>0.04</v>
      </c>
      <c r="AH35" s="64">
        <v>0.03</v>
      </c>
      <c r="AI35" s="64">
        <v>0.03</v>
      </c>
      <c r="AJ35" s="64">
        <v>0.03</v>
      </c>
    </row>
    <row r="36" spans="2:36" ht="17.100000000000001" customHeight="1" x14ac:dyDescent="0.25">
      <c r="B36" s="55" t="s">
        <v>125</v>
      </c>
      <c r="C36" s="55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>
        <v>3.9</v>
      </c>
      <c r="O36" s="63">
        <v>3.99</v>
      </c>
      <c r="P36" s="63">
        <v>3.13</v>
      </c>
      <c r="Q36" s="63">
        <v>3.52</v>
      </c>
      <c r="R36" s="63">
        <v>3.33</v>
      </c>
      <c r="S36" s="63">
        <v>3.36</v>
      </c>
      <c r="T36" s="63">
        <v>3.49</v>
      </c>
      <c r="U36" s="63">
        <f>U37+U42</f>
        <v>3.95</v>
      </c>
      <c r="V36" s="63">
        <f>V37+V42</f>
        <v>3.87</v>
      </c>
      <c r="W36" s="63">
        <f>W37+W42</f>
        <v>3.91</v>
      </c>
      <c r="X36" s="63">
        <f t="shared" ref="X36:AG36" si="9">X37+X42</f>
        <v>3.9200000000000004</v>
      </c>
      <c r="Y36" s="63">
        <f t="shared" si="9"/>
        <v>4.09</v>
      </c>
      <c r="Z36" s="63">
        <f t="shared" si="9"/>
        <v>4.13</v>
      </c>
      <c r="AA36" s="63">
        <f t="shared" si="9"/>
        <v>4.47</v>
      </c>
      <c r="AB36" s="63">
        <f t="shared" si="9"/>
        <v>4.04</v>
      </c>
      <c r="AC36" s="63">
        <f t="shared" si="9"/>
        <v>4.33</v>
      </c>
      <c r="AD36" s="63">
        <f t="shared" si="9"/>
        <v>3.66</v>
      </c>
      <c r="AE36" s="63">
        <f t="shared" si="9"/>
        <v>3.8200000000000003</v>
      </c>
      <c r="AF36" s="63">
        <f t="shared" si="9"/>
        <v>3.7</v>
      </c>
      <c r="AG36" s="63">
        <f t="shared" si="9"/>
        <v>3.1799999999999997</v>
      </c>
      <c r="AH36" s="63">
        <f>AH37+AH42</f>
        <v>3.04</v>
      </c>
      <c r="AI36" s="63">
        <f>AI37+AI42</f>
        <v>3.74</v>
      </c>
      <c r="AJ36" s="63">
        <f>AJ37+AJ42</f>
        <v>4.6399999999999997</v>
      </c>
    </row>
    <row r="37" spans="2:36" ht="17.100000000000001" customHeight="1" x14ac:dyDescent="0.25">
      <c r="B37" s="54" t="s">
        <v>124</v>
      </c>
      <c r="C37" s="54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 t="s">
        <v>0</v>
      </c>
      <c r="Q37" s="63" t="s">
        <v>0</v>
      </c>
      <c r="R37" s="63"/>
      <c r="S37" s="63"/>
      <c r="T37" s="63"/>
      <c r="U37" s="63">
        <f>SUM(U38:U41)</f>
        <v>1.6100000000000003</v>
      </c>
      <c r="V37" s="63">
        <f>SUM(V38:V41)</f>
        <v>1.75</v>
      </c>
      <c r="W37" s="63">
        <f>SUM(W38:W41)</f>
        <v>1.6900000000000002</v>
      </c>
      <c r="X37" s="63">
        <f t="shared" ref="X37:AG37" si="10">SUM(X38:X41)</f>
        <v>1.7800000000000002</v>
      </c>
      <c r="Y37" s="63">
        <f t="shared" si="10"/>
        <v>1.8499999999999996</v>
      </c>
      <c r="Z37" s="63">
        <f t="shared" si="10"/>
        <v>1.82</v>
      </c>
      <c r="AA37" s="63">
        <f t="shared" si="10"/>
        <v>1.95</v>
      </c>
      <c r="AB37" s="63">
        <f t="shared" si="10"/>
        <v>1.92</v>
      </c>
      <c r="AC37" s="63">
        <f t="shared" si="10"/>
        <v>2.06</v>
      </c>
      <c r="AD37" s="63">
        <f t="shared" si="10"/>
        <v>1.88</v>
      </c>
      <c r="AE37" s="63">
        <f t="shared" si="10"/>
        <v>1.97</v>
      </c>
      <c r="AF37" s="63">
        <f t="shared" si="10"/>
        <v>1.94</v>
      </c>
      <c r="AG37" s="63">
        <f t="shared" si="10"/>
        <v>1.76</v>
      </c>
      <c r="AH37" s="63">
        <f>SUM(AH38:AH41)</f>
        <v>1.6400000000000001</v>
      </c>
      <c r="AI37" s="63">
        <f>SUM(AI38:AI41)</f>
        <v>2.21</v>
      </c>
      <c r="AJ37" s="63">
        <f>SUM(AJ38:AJ41)</f>
        <v>3.07</v>
      </c>
    </row>
    <row r="38" spans="2:36" ht="17.100000000000001" customHeight="1" x14ac:dyDescent="0.25">
      <c r="B38" s="53" t="s">
        <v>123</v>
      </c>
      <c r="C38" s="5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 t="s">
        <v>0</v>
      </c>
      <c r="Q38" s="64" t="s">
        <v>0</v>
      </c>
      <c r="R38" s="64"/>
      <c r="S38" s="64"/>
      <c r="T38" s="64"/>
      <c r="U38" s="64">
        <v>0.35</v>
      </c>
      <c r="V38" s="64">
        <v>0.35</v>
      </c>
      <c r="W38" s="64">
        <v>0.34</v>
      </c>
      <c r="X38" s="64">
        <v>0.39</v>
      </c>
      <c r="Y38" s="64">
        <v>0.44</v>
      </c>
      <c r="Z38" s="64">
        <v>0.46</v>
      </c>
      <c r="AA38" s="64">
        <v>0.46</v>
      </c>
      <c r="AB38" s="64">
        <v>0.45</v>
      </c>
      <c r="AC38" s="64">
        <v>0.46</v>
      </c>
      <c r="AD38" s="64">
        <v>0.43</v>
      </c>
      <c r="AE38" s="64">
        <v>0.43</v>
      </c>
      <c r="AF38" s="64">
        <v>0.45</v>
      </c>
      <c r="AG38" s="64">
        <v>0.25</v>
      </c>
      <c r="AH38" s="64">
        <v>0.28999999999999998</v>
      </c>
      <c r="AI38" s="64">
        <v>0.89</v>
      </c>
      <c r="AJ38" s="64">
        <v>1.57</v>
      </c>
    </row>
    <row r="39" spans="2:36" ht="17.100000000000001" customHeight="1" x14ac:dyDescent="0.25">
      <c r="B39" s="53" t="s">
        <v>121</v>
      </c>
      <c r="C39" s="53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 t="s">
        <v>0</v>
      </c>
      <c r="Q39" s="64" t="s">
        <v>0</v>
      </c>
      <c r="R39" s="64"/>
      <c r="S39" s="64"/>
      <c r="T39" s="64"/>
      <c r="U39" s="64">
        <v>1.1200000000000001</v>
      </c>
      <c r="V39" s="64">
        <v>1.1299999999999999</v>
      </c>
      <c r="W39" s="64">
        <v>1.08</v>
      </c>
      <c r="X39" s="64">
        <v>1.1200000000000001</v>
      </c>
      <c r="Y39" s="64">
        <v>1.1299999999999999</v>
      </c>
      <c r="Z39" s="64">
        <v>1.07</v>
      </c>
      <c r="AA39" s="64">
        <v>1.17</v>
      </c>
      <c r="AB39" s="64">
        <v>1.18</v>
      </c>
      <c r="AC39" s="64">
        <v>1.27</v>
      </c>
      <c r="AD39" s="64">
        <v>1.1399999999999999</v>
      </c>
      <c r="AE39" s="64">
        <v>1.18</v>
      </c>
      <c r="AF39" s="64">
        <v>1.17</v>
      </c>
      <c r="AG39" s="64">
        <v>1.17</v>
      </c>
      <c r="AH39" s="64">
        <v>1.05</v>
      </c>
      <c r="AI39" s="64">
        <v>1.05</v>
      </c>
      <c r="AJ39" s="64">
        <v>1.19</v>
      </c>
    </row>
    <row r="40" spans="2:36" ht="17.100000000000001" customHeight="1" x14ac:dyDescent="0.25">
      <c r="B40" s="53" t="s">
        <v>120</v>
      </c>
      <c r="C40" s="53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 t="s">
        <v>0</v>
      </c>
      <c r="Q40" s="64" t="s">
        <v>0</v>
      </c>
      <c r="R40" s="64"/>
      <c r="S40" s="64"/>
      <c r="T40" s="64"/>
      <c r="U40" s="64">
        <v>0.08</v>
      </c>
      <c r="V40" s="64">
        <v>0.1</v>
      </c>
      <c r="W40" s="64">
        <v>0.11</v>
      </c>
      <c r="X40" s="64">
        <v>0.12</v>
      </c>
      <c r="Y40" s="64">
        <v>0.13</v>
      </c>
      <c r="Z40" s="64">
        <v>0.13</v>
      </c>
      <c r="AA40" s="64">
        <v>0.11</v>
      </c>
      <c r="AB40" s="64">
        <v>0.11</v>
      </c>
      <c r="AC40" s="64">
        <v>0.09</v>
      </c>
      <c r="AD40" s="64">
        <v>0.09</v>
      </c>
      <c r="AE40" s="64">
        <v>0.09</v>
      </c>
      <c r="AF40" s="64">
        <v>0.08</v>
      </c>
      <c r="AG40" s="64">
        <v>0.09</v>
      </c>
      <c r="AH40" s="64">
        <v>0.08</v>
      </c>
      <c r="AI40" s="64">
        <v>0.06</v>
      </c>
      <c r="AJ40" s="64">
        <v>0.08</v>
      </c>
    </row>
    <row r="41" spans="2:36" ht="17.100000000000001" customHeight="1" x14ac:dyDescent="0.25">
      <c r="B41" s="53" t="s">
        <v>122</v>
      </c>
      <c r="C41" s="53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>
        <v>0.06</v>
      </c>
      <c r="V41" s="64">
        <v>0.17</v>
      </c>
      <c r="W41" s="64">
        <v>0.16</v>
      </c>
      <c r="X41" s="64">
        <v>0.15</v>
      </c>
      <c r="Y41" s="64">
        <v>0.15</v>
      </c>
      <c r="Z41" s="64">
        <v>0.16</v>
      </c>
      <c r="AA41" s="64">
        <v>0.21</v>
      </c>
      <c r="AB41" s="64">
        <v>0.18</v>
      </c>
      <c r="AC41" s="64">
        <v>0.24</v>
      </c>
      <c r="AD41" s="64">
        <v>0.22</v>
      </c>
      <c r="AE41" s="64">
        <v>0.27</v>
      </c>
      <c r="AF41" s="64">
        <v>0.24</v>
      </c>
      <c r="AG41" s="64">
        <v>0.25</v>
      </c>
      <c r="AH41" s="64">
        <v>0.22</v>
      </c>
      <c r="AI41" s="64">
        <v>0.21</v>
      </c>
      <c r="AJ41" s="64">
        <v>0.23</v>
      </c>
    </row>
    <row r="42" spans="2:36" ht="17.100000000000001" customHeight="1" x14ac:dyDescent="0.25">
      <c r="B42" s="54" t="s">
        <v>71</v>
      </c>
      <c r="C42" s="54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>
        <f>SUM(U43:U45)</f>
        <v>2.34</v>
      </c>
      <c r="V42" s="63">
        <f>SUM(V43:V45)</f>
        <v>2.12</v>
      </c>
      <c r="W42" s="63">
        <f>SUM(W43:W45)</f>
        <v>2.2199999999999998</v>
      </c>
      <c r="X42" s="63">
        <f t="shared" ref="X42:AG42" si="11">SUM(X43:X45)</f>
        <v>2.14</v>
      </c>
      <c r="Y42" s="63">
        <f t="shared" si="11"/>
        <v>2.2400000000000002</v>
      </c>
      <c r="Z42" s="63">
        <f t="shared" si="11"/>
        <v>2.31</v>
      </c>
      <c r="AA42" s="63">
        <f t="shared" si="11"/>
        <v>2.52</v>
      </c>
      <c r="AB42" s="63">
        <f t="shared" si="11"/>
        <v>2.12</v>
      </c>
      <c r="AC42" s="63">
        <f t="shared" si="11"/>
        <v>2.27</v>
      </c>
      <c r="AD42" s="63">
        <f t="shared" si="11"/>
        <v>1.78</v>
      </c>
      <c r="AE42" s="63">
        <f t="shared" si="11"/>
        <v>1.85</v>
      </c>
      <c r="AF42" s="63">
        <f t="shared" si="11"/>
        <v>1.76</v>
      </c>
      <c r="AG42" s="63">
        <f t="shared" si="11"/>
        <v>1.42</v>
      </c>
      <c r="AH42" s="63">
        <f>SUM(AH43:AH45)</f>
        <v>1.4</v>
      </c>
      <c r="AI42" s="63">
        <f>SUM(AI43:AI45)</f>
        <v>1.53</v>
      </c>
      <c r="AJ42" s="63">
        <v>1.57</v>
      </c>
    </row>
    <row r="43" spans="2:36" ht="17.100000000000001" customHeight="1" x14ac:dyDescent="0.25">
      <c r="B43" s="53" t="s">
        <v>121</v>
      </c>
      <c r="C43" s="53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>
        <v>0.24</v>
      </c>
      <c r="V43" s="64">
        <v>0.23</v>
      </c>
      <c r="W43" s="64">
        <v>0.22</v>
      </c>
      <c r="X43" s="64">
        <v>0.21</v>
      </c>
      <c r="Y43" s="64">
        <v>0.25</v>
      </c>
      <c r="Z43" s="64">
        <v>0.27</v>
      </c>
      <c r="AA43" s="64">
        <v>0.27</v>
      </c>
      <c r="AB43" s="64">
        <v>0.28000000000000003</v>
      </c>
      <c r="AC43" s="64">
        <v>0.32</v>
      </c>
      <c r="AD43" s="64">
        <v>0.35</v>
      </c>
      <c r="AE43" s="64">
        <v>0.41</v>
      </c>
      <c r="AF43" s="64">
        <v>0.39</v>
      </c>
      <c r="AG43" s="64">
        <v>0.31</v>
      </c>
      <c r="AH43" s="64">
        <v>0.34</v>
      </c>
      <c r="AI43" s="64">
        <v>0.34</v>
      </c>
      <c r="AJ43" s="64"/>
    </row>
    <row r="44" spans="2:36" ht="17.100000000000001" customHeight="1" x14ac:dyDescent="0.25">
      <c r="B44" s="53" t="s">
        <v>120</v>
      </c>
      <c r="C44" s="5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>
        <v>0.25</v>
      </c>
      <c r="V44" s="64">
        <v>0.28000000000000003</v>
      </c>
      <c r="W44" s="64">
        <v>0.34</v>
      </c>
      <c r="X44" s="64">
        <v>0.37</v>
      </c>
      <c r="Y44" s="64">
        <v>0.46</v>
      </c>
      <c r="Z44" s="64">
        <v>0.45</v>
      </c>
      <c r="AA44" s="64">
        <v>0.54</v>
      </c>
      <c r="AB44" s="64">
        <v>0.46</v>
      </c>
      <c r="AC44" s="64">
        <v>0.46</v>
      </c>
      <c r="AD44" s="64">
        <v>0.36</v>
      </c>
      <c r="AE44" s="64">
        <v>0.36</v>
      </c>
      <c r="AF44" s="64">
        <v>0.3</v>
      </c>
      <c r="AG44" s="64">
        <v>0.25</v>
      </c>
      <c r="AH44" s="64">
        <v>0.22</v>
      </c>
      <c r="AI44" s="64">
        <v>0.2</v>
      </c>
      <c r="AJ44" s="64"/>
    </row>
    <row r="45" spans="2:36" ht="17.100000000000001" customHeight="1" x14ac:dyDescent="0.25">
      <c r="B45" s="53" t="s">
        <v>119</v>
      </c>
      <c r="C45" s="5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 t="s">
        <v>0</v>
      </c>
      <c r="Q45" s="64" t="s">
        <v>0</v>
      </c>
      <c r="R45" s="64"/>
      <c r="S45" s="64"/>
      <c r="T45" s="64"/>
      <c r="U45" s="64">
        <v>1.85</v>
      </c>
      <c r="V45" s="64">
        <v>1.61</v>
      </c>
      <c r="W45" s="64">
        <v>1.66</v>
      </c>
      <c r="X45" s="64">
        <v>1.56</v>
      </c>
      <c r="Y45" s="64">
        <v>1.53</v>
      </c>
      <c r="Z45" s="64">
        <v>1.59</v>
      </c>
      <c r="AA45" s="64">
        <v>1.71</v>
      </c>
      <c r="AB45" s="64">
        <v>1.38</v>
      </c>
      <c r="AC45" s="64">
        <v>1.49</v>
      </c>
      <c r="AD45" s="64">
        <v>1.07</v>
      </c>
      <c r="AE45" s="64">
        <v>1.08</v>
      </c>
      <c r="AF45" s="64">
        <v>1.07</v>
      </c>
      <c r="AG45" s="64">
        <v>0.86</v>
      </c>
      <c r="AH45" s="64">
        <v>0.84</v>
      </c>
      <c r="AI45" s="64">
        <v>0.99</v>
      </c>
      <c r="AJ45" s="64"/>
    </row>
    <row r="46" spans="2:36" ht="5.25" customHeight="1" x14ac:dyDescent="0.25">
      <c r="B46" s="52"/>
      <c r="C46" s="52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</row>
    <row r="47" spans="2:36" ht="17.100000000000001" customHeight="1" x14ac:dyDescent="0.25">
      <c r="B47" s="38" t="s">
        <v>142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>
        <v>0</v>
      </c>
      <c r="V47" s="64">
        <v>0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4">
        <v>0</v>
      </c>
      <c r="AC47" s="64">
        <v>0</v>
      </c>
      <c r="AD47" s="64">
        <v>0</v>
      </c>
      <c r="AE47" s="64">
        <v>0</v>
      </c>
      <c r="AF47" s="64">
        <v>0</v>
      </c>
      <c r="AG47" s="64">
        <v>0</v>
      </c>
      <c r="AH47" s="64"/>
      <c r="AI47" s="64"/>
      <c r="AJ47" s="64"/>
    </row>
    <row r="48" spans="2:36" ht="17.100000000000001" customHeight="1" x14ac:dyDescent="0.25">
      <c r="B48" s="38" t="s">
        <v>118</v>
      </c>
      <c r="D48" s="64">
        <v>0.13</v>
      </c>
      <c r="E48" s="64">
        <v>0.12</v>
      </c>
      <c r="F48" s="64">
        <v>-0.61</v>
      </c>
      <c r="G48" s="64">
        <v>0.83</v>
      </c>
      <c r="H48" s="64">
        <v>-0.14000000000000001</v>
      </c>
      <c r="I48" s="64">
        <v>0.16</v>
      </c>
      <c r="J48" s="64">
        <v>-0.43</v>
      </c>
      <c r="K48" s="64">
        <v>-0.26</v>
      </c>
      <c r="L48" s="64">
        <v>0.23</v>
      </c>
      <c r="M48" s="64">
        <v>-0.05</v>
      </c>
      <c r="N48" s="64">
        <v>0.02</v>
      </c>
      <c r="O48" s="64">
        <v>0.01</v>
      </c>
      <c r="P48" s="64">
        <v>-0.02</v>
      </c>
      <c r="Q48" s="64">
        <v>0.16</v>
      </c>
      <c r="R48" s="64">
        <v>0.15</v>
      </c>
      <c r="S48" s="64">
        <v>0.1</v>
      </c>
      <c r="T48" s="64">
        <v>0.08</v>
      </c>
      <c r="U48" s="64">
        <v>0</v>
      </c>
      <c r="V48" s="64">
        <v>0.08</v>
      </c>
      <c r="W48" s="64">
        <v>0.85</v>
      </c>
      <c r="X48" s="64">
        <v>0.04</v>
      </c>
      <c r="Y48" s="64">
        <v>0.03</v>
      </c>
      <c r="Z48" s="64">
        <v>0.06</v>
      </c>
      <c r="AA48" s="64">
        <v>0.05</v>
      </c>
      <c r="AB48" s="64">
        <v>0.06</v>
      </c>
      <c r="AC48" s="64">
        <v>0.04</v>
      </c>
      <c r="AD48" s="64">
        <v>0.09</v>
      </c>
      <c r="AE48" s="64">
        <v>0.06</v>
      </c>
      <c r="AF48" s="64">
        <v>0.08</v>
      </c>
      <c r="AG48" s="64">
        <v>-0.02</v>
      </c>
      <c r="AH48" s="64">
        <v>-0.01</v>
      </c>
      <c r="AI48" s="64">
        <v>0.01</v>
      </c>
      <c r="AJ48" s="64">
        <v>0</v>
      </c>
    </row>
    <row r="49" spans="2:36" ht="5.25" customHeight="1" x14ac:dyDescent="0.25">
      <c r="B49" s="52"/>
      <c r="C49" s="52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</row>
    <row r="50" spans="2:36" ht="17.100000000000001" customHeight="1" x14ac:dyDescent="0.25">
      <c r="B50" s="51" t="s">
        <v>117</v>
      </c>
      <c r="C50" s="51"/>
      <c r="D50" s="62">
        <f t="shared" ref="D50:M50" si="12">D6-D8+D48</f>
        <v>0.98432869986398075</v>
      </c>
      <c r="E50" s="62">
        <f t="shared" si="12"/>
        <v>1.0986376039653072</v>
      </c>
      <c r="F50" s="62">
        <f t="shared" si="12"/>
        <v>0.80531803885532882</v>
      </c>
      <c r="G50" s="62">
        <f t="shared" si="12"/>
        <v>3.2531779327329229</v>
      </c>
      <c r="H50" s="62">
        <f t="shared" si="12"/>
        <v>0.4694748382417947</v>
      </c>
      <c r="I50" s="62">
        <f t="shared" si="12"/>
        <v>0.33955894258532549</v>
      </c>
      <c r="J50" s="62">
        <f t="shared" si="12"/>
        <v>-0.25473911682626521</v>
      </c>
      <c r="K50" s="62">
        <f t="shared" si="12"/>
        <v>0.49986303500470064</v>
      </c>
      <c r="L50" s="62">
        <f t="shared" si="12"/>
        <v>2.0773412490461634</v>
      </c>
      <c r="M50" s="62">
        <f t="shared" si="12"/>
        <v>1.7009255670123735</v>
      </c>
      <c r="N50" s="62">
        <f t="shared" ref="N50:T50" si="13">N6-N8+N48</f>
        <v>1.6707343692404764</v>
      </c>
      <c r="O50" s="62">
        <f t="shared" si="13"/>
        <v>2.1382918510169677</v>
      </c>
      <c r="P50" s="62">
        <f t="shared" si="13"/>
        <v>2.2580744491981739</v>
      </c>
      <c r="Q50" s="62">
        <f t="shared" si="13"/>
        <v>2.6790387439464958</v>
      </c>
      <c r="R50" s="62">
        <f t="shared" si="13"/>
        <v>2.5742439250248217</v>
      </c>
      <c r="S50" s="62">
        <f t="shared" si="13"/>
        <v>2.1279003507024457</v>
      </c>
      <c r="T50" s="62">
        <f t="shared" si="13"/>
        <v>2.1905644490992184</v>
      </c>
      <c r="U50" s="62">
        <f>U6-U8+U48+U47</f>
        <v>2.2945319070050445</v>
      </c>
      <c r="V50" s="62">
        <f>V6-V8+V48+V47</f>
        <v>1.2656162559153987</v>
      </c>
      <c r="W50" s="62">
        <f>W6-W8+W48+W47</f>
        <v>2.027548495862034</v>
      </c>
      <c r="X50" s="62">
        <f t="shared" ref="X50:AG50" si="14">X6-X8+X48+X47</f>
        <v>2.1346396452594876</v>
      </c>
      <c r="Y50" s="62">
        <f t="shared" si="14"/>
        <v>1.7900000000000016</v>
      </c>
      <c r="Z50" s="62">
        <f t="shared" si="14"/>
        <v>1.4134113349059638</v>
      </c>
      <c r="AA50" s="62">
        <f t="shared" si="14"/>
        <v>-0.34999999999999859</v>
      </c>
      <c r="AB50" s="62">
        <f t="shared" si="14"/>
        <v>-1.9537970544984362</v>
      </c>
      <c r="AC50" s="62">
        <f t="shared" si="14"/>
        <v>-2.5400000000000054</v>
      </c>
      <c r="AD50" s="62">
        <f t="shared" si="14"/>
        <v>-1.7999999999999969</v>
      </c>
      <c r="AE50" s="62">
        <f t="shared" si="14"/>
        <v>-1.6599999999999953</v>
      </c>
      <c r="AF50" s="62">
        <f t="shared" si="14"/>
        <v>-1.1999999999999975</v>
      </c>
      <c r="AG50" s="62">
        <f t="shared" si="14"/>
        <v>-9.7900000000000045</v>
      </c>
      <c r="AH50" s="62">
        <f>AH6-AH8+AH48</f>
        <v>-0.40000000000000058</v>
      </c>
      <c r="AI50" s="62">
        <f>AI6-AI8+AI48</f>
        <v>0.54999999999999916</v>
      </c>
      <c r="AJ50" s="62">
        <f>AJ6-AJ8+AJ48</f>
        <v>-1.0799999999999983</v>
      </c>
    </row>
    <row r="51" spans="2:36" ht="17.100000000000001" customHeight="1" x14ac:dyDescent="0.25">
      <c r="B51" s="40" t="s">
        <v>116</v>
      </c>
      <c r="C51" s="40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>
        <v>0.3</v>
      </c>
      <c r="Q51" s="61">
        <v>0.46</v>
      </c>
      <c r="R51" s="61">
        <v>0.46</v>
      </c>
      <c r="S51" s="61">
        <v>0.71</v>
      </c>
      <c r="T51" s="61">
        <v>0.8</v>
      </c>
      <c r="U51" s="61">
        <v>0.9</v>
      </c>
      <c r="V51" s="61">
        <v>1.02</v>
      </c>
      <c r="W51" s="61">
        <v>1.1499999999999999</v>
      </c>
      <c r="X51" s="61">
        <v>1.2</v>
      </c>
      <c r="Y51" s="61">
        <v>1.23</v>
      </c>
      <c r="Z51" s="61">
        <v>1.19</v>
      </c>
      <c r="AA51" s="61">
        <v>1.34</v>
      </c>
      <c r="AB51" s="61">
        <v>0.93</v>
      </c>
      <c r="AC51" s="61">
        <v>1.03</v>
      </c>
      <c r="AD51" s="61">
        <v>0.69</v>
      </c>
      <c r="AE51" s="61">
        <v>0.76</v>
      </c>
      <c r="AF51" s="61">
        <v>0.77</v>
      </c>
      <c r="AG51" s="61">
        <v>1.38</v>
      </c>
      <c r="AH51" s="50">
        <v>0.64</v>
      </c>
      <c r="AI51" s="66">
        <v>0.45</v>
      </c>
      <c r="AJ51" s="66" t="s">
        <v>154</v>
      </c>
    </row>
    <row r="52" spans="2:36" ht="12.75" customHeight="1" x14ac:dyDescent="0.25">
      <c r="B52" s="74" t="s">
        <v>156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</row>
    <row r="53" spans="2:36" ht="12.6" customHeight="1" x14ac:dyDescent="0.25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2:36" ht="12.6" customHeight="1" x14ac:dyDescent="0.25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2:36" ht="9" customHeight="1" x14ac:dyDescent="0.25"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2:36" ht="9" customHeight="1" x14ac:dyDescent="0.25">
      <c r="D56" s="65"/>
      <c r="E56" s="65"/>
      <c r="F56" s="65"/>
      <c r="G56" s="65"/>
      <c r="H56" s="65"/>
      <c r="I56" s="65"/>
      <c r="J56" s="65"/>
      <c r="K56" s="65"/>
      <c r="L56" s="65"/>
      <c r="M56" s="65"/>
    </row>
  </sheetData>
  <mergeCells count="1">
    <mergeCell ref="B52:M53"/>
  </mergeCells>
  <pageMargins left="0.51181102362204722" right="0.51181102362204722" top="0.98425196850393704" bottom="0.98425196850393704" header="0.51181102362204722" footer="0.51181102362204722"/>
  <pageSetup paperSize="9" scale="52" fitToHeight="0" orientation="portrait" r:id="rId1"/>
  <headerFooter alignWithMargins="0"/>
  <rowBreaks count="1" manualBreakCount="1">
    <brk id="55" max="12" man="1"/>
  </rowBreaks>
  <ignoredErrors>
    <ignoredError sqref="D9:M9 P24:W24 N9:W9 V15:W15 X9:AJ9 X15:AI15 AJ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B98A-6608-4AFA-BF97-3C5D4D93DFF4}">
  <dimension ref="A1:G11"/>
  <sheetViews>
    <sheetView workbookViewId="0">
      <selection activeCell="C18" sqref="C18"/>
    </sheetView>
  </sheetViews>
  <sheetFormatPr defaultRowHeight="13.2" x14ac:dyDescent="0.25"/>
  <cols>
    <col min="1" max="1" width="16.88671875" customWidth="1"/>
    <col min="3" max="3" width="9.109375" customWidth="1"/>
    <col min="6" max="6" width="10" customWidth="1"/>
    <col min="7" max="7" width="9.109375" customWidth="1"/>
  </cols>
  <sheetData>
    <row r="1" spans="1:7" ht="13.8" thickBot="1" x14ac:dyDescent="0.3">
      <c r="A1" s="7" t="s">
        <v>170</v>
      </c>
      <c r="B1" s="1"/>
      <c r="C1" s="1"/>
      <c r="D1" s="1"/>
      <c r="E1" s="1"/>
      <c r="F1" s="1"/>
      <c r="G1" s="1"/>
    </row>
    <row r="2" spans="1:7" ht="13.8" hidden="1" thickBot="1" x14ac:dyDescent="0.3">
      <c r="A2" s="8" t="s">
        <v>29</v>
      </c>
      <c r="B2" s="2"/>
      <c r="C2" s="2"/>
      <c r="D2" s="2"/>
      <c r="E2" s="2"/>
      <c r="F2" s="2"/>
      <c r="G2" s="1"/>
    </row>
    <row r="3" spans="1:7" ht="13.8" thickBot="1" x14ac:dyDescent="0.3">
      <c r="A3" s="5" t="s">
        <v>2</v>
      </c>
      <c r="B3" s="5"/>
      <c r="C3" s="73">
        <v>1981</v>
      </c>
      <c r="D3" s="73">
        <v>1982</v>
      </c>
      <c r="E3" s="73">
        <v>1983</v>
      </c>
      <c r="F3" s="73">
        <v>1984</v>
      </c>
      <c r="G3" s="1"/>
    </row>
    <row r="4" spans="1:7" x14ac:dyDescent="0.25">
      <c r="A4" s="1" t="s">
        <v>31</v>
      </c>
      <c r="B4" s="1"/>
      <c r="C4" s="3">
        <v>1.9</v>
      </c>
      <c r="D4" s="3">
        <v>2.2999999999999998</v>
      </c>
      <c r="E4" s="3">
        <v>-0.15</v>
      </c>
      <c r="F4" s="3">
        <v>2.17</v>
      </c>
      <c r="G4" s="1"/>
    </row>
    <row r="5" spans="1:7" x14ac:dyDescent="0.25">
      <c r="A5" s="1" t="s">
        <v>32</v>
      </c>
      <c r="B5" s="1"/>
      <c r="C5" s="3">
        <v>1.4</v>
      </c>
      <c r="D5" s="3">
        <v>1.6</v>
      </c>
      <c r="E5" s="3">
        <v>0.3</v>
      </c>
      <c r="F5" s="3">
        <v>-0.4</v>
      </c>
      <c r="G5" s="1"/>
    </row>
    <row r="6" spans="1:7" ht="13.8" thickBot="1" x14ac:dyDescent="0.3">
      <c r="A6" s="2" t="s">
        <v>33</v>
      </c>
      <c r="B6" s="2"/>
      <c r="C6" s="4">
        <v>2.9</v>
      </c>
      <c r="D6" s="4">
        <v>3.8</v>
      </c>
      <c r="E6" s="4">
        <v>3.17</v>
      </c>
      <c r="F6" s="4">
        <v>1.26</v>
      </c>
      <c r="G6" s="1"/>
    </row>
    <row r="7" spans="1:7" ht="13.8" thickBot="1" x14ac:dyDescent="0.3">
      <c r="A7" s="5" t="s">
        <v>1</v>
      </c>
      <c r="B7" s="5"/>
      <c r="C7" s="6">
        <f>C4+C5+C6</f>
        <v>6.1999999999999993</v>
      </c>
      <c r="D7" s="6">
        <f t="shared" ref="D7:F7" si="0">D4+D5+D6</f>
        <v>7.6999999999999993</v>
      </c>
      <c r="E7" s="6">
        <f t="shared" si="0"/>
        <v>3.32</v>
      </c>
      <c r="F7" s="6">
        <f t="shared" si="0"/>
        <v>3.0300000000000002</v>
      </c>
      <c r="G7" s="1"/>
    </row>
    <row r="8" spans="1:7" ht="13.8" thickBot="1" x14ac:dyDescent="0.3">
      <c r="A8" s="5" t="s">
        <v>168</v>
      </c>
      <c r="B8" s="5"/>
      <c r="C8" s="32">
        <v>13.3</v>
      </c>
      <c r="D8" s="32">
        <v>16.399999999999999</v>
      </c>
      <c r="E8" s="32">
        <v>20.8</v>
      </c>
      <c r="F8" s="32">
        <v>24.6</v>
      </c>
      <c r="G8" s="1"/>
    </row>
    <row r="9" spans="1:7" x14ac:dyDescent="0.25">
      <c r="A9" s="1" t="s">
        <v>78</v>
      </c>
      <c r="B9" s="1"/>
      <c r="C9" s="1"/>
      <c r="D9" s="1"/>
      <c r="E9" s="1"/>
      <c r="F9" s="1"/>
      <c r="G9" s="1"/>
    </row>
    <row r="10" spans="1:7" x14ac:dyDescent="0.25">
      <c r="A10" s="1" t="s">
        <v>47</v>
      </c>
      <c r="B10" s="1"/>
      <c r="C10" s="1"/>
      <c r="D10" s="1"/>
      <c r="E10" s="1"/>
      <c r="F10" s="1"/>
      <c r="G10" s="1"/>
    </row>
    <row r="11" spans="1:7" x14ac:dyDescent="0.25">
      <c r="A11" s="1" t="s">
        <v>48</v>
      </c>
      <c r="B11" s="1"/>
      <c r="C11" s="1"/>
      <c r="D11" s="1"/>
      <c r="E11" s="1"/>
      <c r="F11" s="1"/>
      <c r="G11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zoomScale="80" zoomScaleNormal="80" workbookViewId="0">
      <selection activeCell="L29" sqref="L29"/>
    </sheetView>
  </sheetViews>
  <sheetFormatPr defaultRowHeight="13.2" x14ac:dyDescent="0.25"/>
  <cols>
    <col min="2" max="2" width="13.109375" customWidth="1"/>
    <col min="3" max="12" width="6.88671875" customWidth="1"/>
  </cols>
  <sheetData>
    <row r="1" spans="1:12" ht="13.8" thickBot="1" x14ac:dyDescent="0.3">
      <c r="A1" s="7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8" thickBot="1" x14ac:dyDescent="0.3">
      <c r="A2" s="5" t="s">
        <v>2</v>
      </c>
      <c r="B2" s="5"/>
      <c r="C2" s="9">
        <v>1985</v>
      </c>
      <c r="D2" s="9">
        <v>1986</v>
      </c>
      <c r="E2" s="9">
        <v>1987</v>
      </c>
      <c r="F2" s="9">
        <v>1988</v>
      </c>
      <c r="G2" s="9">
        <v>1989</v>
      </c>
      <c r="H2" s="9">
        <v>1990</v>
      </c>
      <c r="I2" s="9">
        <v>1991</v>
      </c>
      <c r="J2" s="9">
        <v>1992</v>
      </c>
      <c r="K2" s="9">
        <v>1993</v>
      </c>
      <c r="L2" s="9">
        <v>1994</v>
      </c>
    </row>
    <row r="3" spans="1:12" x14ac:dyDescent="0.25">
      <c r="A3" s="1" t="s">
        <v>30</v>
      </c>
      <c r="B3" s="1"/>
      <c r="C3" s="10">
        <f>C4+C5+C6</f>
        <v>2.67</v>
      </c>
      <c r="D3" s="10">
        <f t="shared" ref="D3:L3" si="0">D4+D5+D6</f>
        <v>1.6400000000000001</v>
      </c>
      <c r="E3" s="11">
        <f t="shared" si="0"/>
        <v>-1.0000000000000002</v>
      </c>
      <c r="F3" s="10">
        <f t="shared" si="0"/>
        <v>0.94</v>
      </c>
      <c r="G3" s="11">
        <f t="shared" si="0"/>
        <v>-1</v>
      </c>
      <c r="H3" s="10">
        <f t="shared" si="0"/>
        <v>2.31</v>
      </c>
      <c r="I3" s="10">
        <f t="shared" si="0"/>
        <v>2.71</v>
      </c>
      <c r="J3" s="10">
        <f t="shared" si="0"/>
        <v>1.57</v>
      </c>
      <c r="K3" s="10">
        <f t="shared" si="0"/>
        <v>2.1900000000000004</v>
      </c>
      <c r="L3" s="10">
        <f t="shared" si="0"/>
        <v>5.2099999999999991</v>
      </c>
    </row>
    <row r="4" spans="1:12" x14ac:dyDescent="0.25">
      <c r="A4" s="1" t="s">
        <v>31</v>
      </c>
      <c r="B4" s="1"/>
      <c r="C4" s="10">
        <v>1.63</v>
      </c>
      <c r="D4" s="10">
        <v>0.36</v>
      </c>
      <c r="E4" s="10">
        <v>-1.77</v>
      </c>
      <c r="F4" s="10">
        <v>-1.06</v>
      </c>
      <c r="G4" s="10">
        <v>-1.41</v>
      </c>
      <c r="H4" s="10">
        <v>1.51</v>
      </c>
      <c r="I4" s="10">
        <v>0.98</v>
      </c>
      <c r="J4" s="11">
        <v>1.1000000000000001</v>
      </c>
      <c r="K4" s="10">
        <v>0.81</v>
      </c>
      <c r="L4" s="10">
        <v>3.25</v>
      </c>
    </row>
    <row r="5" spans="1:12" x14ac:dyDescent="0.25">
      <c r="A5" s="1" t="s">
        <v>32</v>
      </c>
      <c r="B5" s="1"/>
      <c r="C5" s="10">
        <v>0.09</v>
      </c>
      <c r="D5" s="10">
        <v>-0.06</v>
      </c>
      <c r="E5" s="10">
        <v>-0.62</v>
      </c>
      <c r="F5" s="10">
        <v>0.53</v>
      </c>
      <c r="G5" s="10">
        <v>0.35</v>
      </c>
      <c r="H5" s="10">
        <v>0.34</v>
      </c>
      <c r="I5" s="11">
        <v>1.4</v>
      </c>
      <c r="J5" s="10">
        <v>0.06</v>
      </c>
      <c r="K5" s="10">
        <v>0.62</v>
      </c>
      <c r="L5" s="10">
        <v>0.77</v>
      </c>
    </row>
    <row r="6" spans="1:12" ht="13.8" thickBot="1" x14ac:dyDescent="0.3">
      <c r="A6" s="2" t="s">
        <v>33</v>
      </c>
      <c r="B6" s="2"/>
      <c r="C6" s="12">
        <v>0.95</v>
      </c>
      <c r="D6" s="12">
        <v>1.34</v>
      </c>
      <c r="E6" s="12">
        <v>1.39</v>
      </c>
      <c r="F6" s="12">
        <v>1.47</v>
      </c>
      <c r="G6" s="12">
        <v>0.06</v>
      </c>
      <c r="H6" s="12">
        <v>0.46</v>
      </c>
      <c r="I6" s="12">
        <v>0.33</v>
      </c>
      <c r="J6" s="12">
        <v>0.41</v>
      </c>
      <c r="K6" s="12">
        <v>0.76</v>
      </c>
      <c r="L6" s="12">
        <v>1.19</v>
      </c>
    </row>
    <row r="7" spans="1:12" x14ac:dyDescent="0.25">
      <c r="A7" s="1" t="s">
        <v>34</v>
      </c>
      <c r="B7" s="1"/>
      <c r="C7" s="11">
        <f>C8+C9+C10</f>
        <v>7.3999999999999995</v>
      </c>
      <c r="D7" s="11">
        <f t="shared" ref="D7:L7" si="1">D8+D9+D10</f>
        <v>5.24</v>
      </c>
      <c r="E7" s="11">
        <f t="shared" si="1"/>
        <v>4.6999999999999993</v>
      </c>
      <c r="F7" s="11">
        <f t="shared" si="1"/>
        <v>5.74</v>
      </c>
      <c r="G7" s="11">
        <f t="shared" si="1"/>
        <v>5.9</v>
      </c>
      <c r="H7" s="11">
        <f t="shared" si="1"/>
        <v>0.93</v>
      </c>
      <c r="I7" s="11">
        <f t="shared" si="1"/>
        <v>2.88</v>
      </c>
      <c r="J7" s="11">
        <f t="shared" si="1"/>
        <v>3.45</v>
      </c>
      <c r="K7" s="11">
        <f t="shared" si="1"/>
        <v>2.98</v>
      </c>
      <c r="L7" s="11">
        <f t="shared" si="1"/>
        <v>3.96</v>
      </c>
    </row>
    <row r="8" spans="1:12" x14ac:dyDescent="0.25">
      <c r="A8" s="1" t="s">
        <v>31</v>
      </c>
      <c r="B8" s="1"/>
      <c r="C8" s="10">
        <v>2.85</v>
      </c>
      <c r="D8" s="10">
        <v>1.64</v>
      </c>
      <c r="E8" s="10">
        <v>1.44</v>
      </c>
      <c r="F8" s="10">
        <v>2.41</v>
      </c>
      <c r="G8" s="10">
        <v>2.54</v>
      </c>
      <c r="H8" s="10">
        <v>-0.92</v>
      </c>
      <c r="I8" s="10">
        <v>1.05</v>
      </c>
      <c r="J8" s="10">
        <v>1.82</v>
      </c>
      <c r="K8" s="10">
        <v>1.49</v>
      </c>
      <c r="L8" s="10">
        <v>1.57</v>
      </c>
    </row>
    <row r="9" spans="1:12" x14ac:dyDescent="0.25">
      <c r="A9" s="1" t="s">
        <v>32</v>
      </c>
      <c r="B9" s="1"/>
      <c r="C9" s="10">
        <v>1.17</v>
      </c>
      <c r="D9" s="11">
        <v>0.9</v>
      </c>
      <c r="E9" s="10">
        <v>0.99</v>
      </c>
      <c r="F9" s="10">
        <v>0.89</v>
      </c>
      <c r="G9" s="10">
        <v>0.91</v>
      </c>
      <c r="H9" s="10">
        <v>0.75</v>
      </c>
      <c r="I9" s="10">
        <v>0.72</v>
      </c>
      <c r="J9" s="10">
        <v>0.71</v>
      </c>
      <c r="K9" s="11">
        <v>0.7</v>
      </c>
      <c r="L9" s="10">
        <v>1.57</v>
      </c>
    </row>
    <row r="10" spans="1:12" ht="13.8" thickBot="1" x14ac:dyDescent="0.3">
      <c r="A10" s="2" t="s">
        <v>33</v>
      </c>
      <c r="B10" s="2"/>
      <c r="C10" s="12">
        <v>3.38</v>
      </c>
      <c r="D10" s="13">
        <v>2.7</v>
      </c>
      <c r="E10" s="12">
        <v>2.27</v>
      </c>
      <c r="F10" s="12">
        <v>2.44</v>
      </c>
      <c r="G10" s="12">
        <v>2.4500000000000002</v>
      </c>
      <c r="H10" s="13">
        <v>1.1000000000000001</v>
      </c>
      <c r="I10" s="12">
        <v>1.1100000000000001</v>
      </c>
      <c r="J10" s="12">
        <v>0.92</v>
      </c>
      <c r="K10" s="12">
        <v>0.79</v>
      </c>
      <c r="L10" s="12">
        <v>0.82</v>
      </c>
    </row>
    <row r="11" spans="1:12" x14ac:dyDescent="0.25">
      <c r="A11" s="1" t="s">
        <v>35</v>
      </c>
      <c r="B11" s="1"/>
      <c r="C11" s="11">
        <f>C12+C13+C14</f>
        <v>4.7299999999999995</v>
      </c>
      <c r="D11" s="11">
        <f t="shared" ref="D11:L11" si="2">D12+D13+D14</f>
        <v>3.5999999999999996</v>
      </c>
      <c r="E11" s="11">
        <f t="shared" si="2"/>
        <v>5.7</v>
      </c>
      <c r="F11" s="11">
        <f t="shared" si="2"/>
        <v>4.8</v>
      </c>
      <c r="G11" s="11">
        <f t="shared" si="2"/>
        <v>6.9</v>
      </c>
      <c r="H11" s="11">
        <f t="shared" si="2"/>
        <v>-1.38</v>
      </c>
      <c r="I11" s="11">
        <f t="shared" si="2"/>
        <v>0.17000000000000015</v>
      </c>
      <c r="J11" s="11">
        <f t="shared" si="2"/>
        <v>1.88</v>
      </c>
      <c r="K11" s="11">
        <f t="shared" si="2"/>
        <v>0.78999999999999992</v>
      </c>
      <c r="L11" s="11">
        <f t="shared" si="2"/>
        <v>-1.25</v>
      </c>
    </row>
    <row r="12" spans="1:12" x14ac:dyDescent="0.25">
      <c r="A12" s="1" t="s">
        <v>31</v>
      </c>
      <c r="B12" s="1"/>
      <c r="C12" s="10">
        <f>C8-C4</f>
        <v>1.2200000000000002</v>
      </c>
      <c r="D12" s="10">
        <f t="shared" ref="D12:L12" si="3">D8-D4</f>
        <v>1.2799999999999998</v>
      </c>
      <c r="E12" s="10">
        <f t="shared" si="3"/>
        <v>3.21</v>
      </c>
      <c r="F12" s="10">
        <f t="shared" si="3"/>
        <v>3.47</v>
      </c>
      <c r="G12" s="10">
        <f t="shared" si="3"/>
        <v>3.95</v>
      </c>
      <c r="H12" s="10">
        <f t="shared" si="3"/>
        <v>-2.4300000000000002</v>
      </c>
      <c r="I12" s="10">
        <f t="shared" si="3"/>
        <v>7.0000000000000062E-2</v>
      </c>
      <c r="J12" s="10">
        <f t="shared" si="3"/>
        <v>0.72</v>
      </c>
      <c r="K12" s="10">
        <f t="shared" si="3"/>
        <v>0.67999999999999994</v>
      </c>
      <c r="L12" s="10">
        <f t="shared" si="3"/>
        <v>-1.68</v>
      </c>
    </row>
    <row r="13" spans="1:12" x14ac:dyDescent="0.25">
      <c r="A13" s="1" t="s">
        <v>32</v>
      </c>
      <c r="B13" s="1"/>
      <c r="C13" s="10">
        <f t="shared" ref="C13:L14" si="4">C9-C5</f>
        <v>1.0799999999999998</v>
      </c>
      <c r="D13" s="10">
        <f t="shared" si="4"/>
        <v>0.96</v>
      </c>
      <c r="E13" s="10">
        <f t="shared" si="4"/>
        <v>1.6099999999999999</v>
      </c>
      <c r="F13" s="10">
        <f t="shared" si="4"/>
        <v>0.36</v>
      </c>
      <c r="G13" s="10">
        <f t="shared" si="4"/>
        <v>0.56000000000000005</v>
      </c>
      <c r="H13" s="10">
        <f t="shared" si="4"/>
        <v>0.41</v>
      </c>
      <c r="I13" s="10">
        <f t="shared" si="4"/>
        <v>-0.67999999999999994</v>
      </c>
      <c r="J13" s="10">
        <f t="shared" si="4"/>
        <v>0.64999999999999991</v>
      </c>
      <c r="K13" s="10">
        <f t="shared" si="4"/>
        <v>7.999999999999996E-2</v>
      </c>
      <c r="L13" s="11">
        <f t="shared" si="4"/>
        <v>0.8</v>
      </c>
    </row>
    <row r="14" spans="1:12" ht="13.8" thickBot="1" x14ac:dyDescent="0.3">
      <c r="A14" s="2" t="s">
        <v>33</v>
      </c>
      <c r="B14" s="2"/>
      <c r="C14" s="12">
        <f t="shared" si="4"/>
        <v>2.4299999999999997</v>
      </c>
      <c r="D14" s="12">
        <f t="shared" si="4"/>
        <v>1.36</v>
      </c>
      <c r="E14" s="12">
        <f t="shared" si="4"/>
        <v>0.88000000000000012</v>
      </c>
      <c r="F14" s="12">
        <f t="shared" si="4"/>
        <v>0.97</v>
      </c>
      <c r="G14" s="12">
        <f t="shared" si="4"/>
        <v>2.39</v>
      </c>
      <c r="H14" s="12">
        <f t="shared" si="4"/>
        <v>0.64000000000000012</v>
      </c>
      <c r="I14" s="12">
        <f t="shared" si="4"/>
        <v>0.78</v>
      </c>
      <c r="J14" s="12">
        <f t="shared" si="4"/>
        <v>0.51</v>
      </c>
      <c r="K14" s="12">
        <f t="shared" si="4"/>
        <v>3.0000000000000027E-2</v>
      </c>
      <c r="L14" s="12">
        <f t="shared" si="4"/>
        <v>-0.37</v>
      </c>
    </row>
    <row r="15" spans="1:12" ht="13.8" thickBot="1" x14ac:dyDescent="0.3">
      <c r="A15" s="5" t="s">
        <v>168</v>
      </c>
      <c r="B15" s="5"/>
      <c r="C15" s="9">
        <v>28.5</v>
      </c>
      <c r="D15" s="9">
        <v>13.3</v>
      </c>
      <c r="E15" s="9">
        <v>32.299999999999997</v>
      </c>
      <c r="F15" s="9">
        <v>52.9</v>
      </c>
      <c r="G15" s="9">
        <v>83</v>
      </c>
      <c r="H15" s="9">
        <v>29.6</v>
      </c>
      <c r="I15" s="9">
        <v>26.8</v>
      </c>
      <c r="J15" s="9">
        <v>45.8</v>
      </c>
      <c r="K15" s="9">
        <v>64.7</v>
      </c>
      <c r="L15" s="9">
        <v>24.7</v>
      </c>
    </row>
    <row r="16" spans="1:12" x14ac:dyDescent="0.25">
      <c r="A16" s="14" t="s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D2D6-59B8-4529-9718-D8247242BB79}">
  <dimension ref="A1:K9"/>
  <sheetViews>
    <sheetView workbookViewId="0">
      <selection activeCell="L22" sqref="L22"/>
    </sheetView>
  </sheetViews>
  <sheetFormatPr defaultRowHeight="13.2" x14ac:dyDescent="0.25"/>
  <cols>
    <col min="1" max="1" width="9" customWidth="1"/>
    <col min="3" max="10" width="7.33203125" customWidth="1"/>
  </cols>
  <sheetData>
    <row r="1" spans="1:11" ht="13.8" thickBot="1" x14ac:dyDescent="0.3">
      <c r="A1" s="8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3.8" thickBot="1" x14ac:dyDescent="0.3">
      <c r="A2" s="5" t="s">
        <v>36</v>
      </c>
      <c r="B2" s="5"/>
      <c r="C2" s="15" t="s">
        <v>39</v>
      </c>
      <c r="D2" s="15" t="s">
        <v>40</v>
      </c>
      <c r="E2" s="15" t="s">
        <v>41</v>
      </c>
      <c r="F2" s="15" t="s">
        <v>42</v>
      </c>
      <c r="G2" s="15" t="s">
        <v>43</v>
      </c>
      <c r="H2" s="15" t="s">
        <v>44</v>
      </c>
      <c r="I2" s="15" t="s">
        <v>45</v>
      </c>
      <c r="J2" s="15">
        <v>2023</v>
      </c>
      <c r="K2" s="15" t="s">
        <v>46</v>
      </c>
    </row>
    <row r="3" spans="1:11" x14ac:dyDescent="0.25">
      <c r="A3" s="1" t="s">
        <v>31</v>
      </c>
      <c r="B3" s="1"/>
      <c r="C3" s="10">
        <v>0.27</v>
      </c>
      <c r="D3" s="11">
        <v>1.9</v>
      </c>
      <c r="E3" s="10">
        <v>2.41</v>
      </c>
      <c r="F3" s="10">
        <v>1.94</v>
      </c>
      <c r="G3" s="10">
        <v>1.25</v>
      </c>
      <c r="H3" s="10">
        <v>-1.99</v>
      </c>
      <c r="I3" s="10">
        <v>-2.71</v>
      </c>
      <c r="J3" s="11">
        <v>-1.08</v>
      </c>
      <c r="K3" s="11">
        <v>0.38</v>
      </c>
    </row>
    <row r="4" spans="1:11" x14ac:dyDescent="0.25">
      <c r="A4" s="1" t="s">
        <v>32</v>
      </c>
      <c r="B4" s="1"/>
      <c r="C4" s="10">
        <v>-0.38</v>
      </c>
      <c r="D4" s="10">
        <v>0.55000000000000004</v>
      </c>
      <c r="E4" s="10">
        <v>0.87</v>
      </c>
      <c r="F4" s="10">
        <v>0.82</v>
      </c>
      <c r="G4" s="10">
        <v>0.35</v>
      </c>
      <c r="H4" s="11">
        <v>0.1</v>
      </c>
      <c r="I4" s="10">
        <v>0.62</v>
      </c>
      <c r="J4" s="11">
        <v>0.1</v>
      </c>
      <c r="K4" s="11">
        <v>0.41</v>
      </c>
    </row>
    <row r="5" spans="1:11" x14ac:dyDescent="0.25">
      <c r="A5" s="1" t="s">
        <v>33</v>
      </c>
      <c r="B5" s="1"/>
      <c r="C5" s="10">
        <v>-7.0000000000000007E-2</v>
      </c>
      <c r="D5" s="11">
        <v>0.7</v>
      </c>
      <c r="E5" s="10">
        <v>0.18</v>
      </c>
      <c r="F5" s="10">
        <v>0.03</v>
      </c>
      <c r="G5" s="10">
        <v>-0.02</v>
      </c>
      <c r="H5" s="11">
        <v>0</v>
      </c>
      <c r="I5" s="10">
        <v>7.0000000000000007E-2</v>
      </c>
      <c r="J5" s="11">
        <v>0</v>
      </c>
      <c r="K5" s="11">
        <v>0.12</v>
      </c>
    </row>
    <row r="6" spans="1:11" ht="13.8" thickBot="1" x14ac:dyDescent="0.3">
      <c r="A6" s="2" t="s">
        <v>30</v>
      </c>
      <c r="B6" s="2"/>
      <c r="C6" s="12">
        <f>C3+C4+C5</f>
        <v>-0.18</v>
      </c>
      <c r="D6" s="12">
        <f t="shared" ref="D6:J6" si="0">D3+D4+D5</f>
        <v>3.1500000000000004</v>
      </c>
      <c r="E6" s="12">
        <f t="shared" si="0"/>
        <v>3.4600000000000004</v>
      </c>
      <c r="F6" s="12">
        <f t="shared" si="0"/>
        <v>2.7899999999999996</v>
      </c>
      <c r="G6" s="12">
        <f t="shared" si="0"/>
        <v>1.58</v>
      </c>
      <c r="H6" s="12">
        <f t="shared" si="0"/>
        <v>-1.89</v>
      </c>
      <c r="I6" s="12">
        <f t="shared" si="0"/>
        <v>-2.02</v>
      </c>
      <c r="J6" s="12">
        <f t="shared" si="0"/>
        <v>-0.98000000000000009</v>
      </c>
      <c r="K6" s="13">
        <v>0.91</v>
      </c>
    </row>
    <row r="7" spans="1:11" x14ac:dyDescent="0.25">
      <c r="A7" s="1" t="s">
        <v>37</v>
      </c>
      <c r="B7" s="1"/>
      <c r="C7" s="10">
        <v>5.83</v>
      </c>
      <c r="D7" s="10">
        <v>7.19</v>
      </c>
      <c r="E7" s="10">
        <v>7.25</v>
      </c>
      <c r="F7" s="10">
        <v>5.36</v>
      </c>
      <c r="G7" s="10">
        <v>4.9800000000000004</v>
      </c>
      <c r="H7" s="10">
        <v>6.59</v>
      </c>
      <c r="I7" s="10">
        <v>5.01</v>
      </c>
      <c r="J7" s="11">
        <v>6.5</v>
      </c>
      <c r="K7" s="11">
        <v>6.04</v>
      </c>
    </row>
    <row r="8" spans="1:11" ht="13.8" thickBot="1" x14ac:dyDescent="0.3">
      <c r="A8" s="2" t="s">
        <v>38</v>
      </c>
      <c r="B8" s="2"/>
      <c r="C8" s="12">
        <f>C7-C6</f>
        <v>6.01</v>
      </c>
      <c r="D8" s="12">
        <f t="shared" ref="D8:J8" si="1">D7-D6</f>
        <v>4.04</v>
      </c>
      <c r="E8" s="12">
        <f t="shared" si="1"/>
        <v>3.7899999999999996</v>
      </c>
      <c r="F8" s="12">
        <f t="shared" si="1"/>
        <v>2.5700000000000007</v>
      </c>
      <c r="G8" s="13">
        <f t="shared" si="1"/>
        <v>3.4000000000000004</v>
      </c>
      <c r="H8" s="12">
        <f t="shared" si="1"/>
        <v>8.48</v>
      </c>
      <c r="I8" s="12">
        <f t="shared" si="1"/>
        <v>7.0299999999999994</v>
      </c>
      <c r="J8" s="12">
        <f t="shared" si="1"/>
        <v>7.48</v>
      </c>
      <c r="K8" s="13">
        <v>5.13</v>
      </c>
    </row>
    <row r="9" spans="1:11" x14ac:dyDescent="0.25">
      <c r="A9" s="14" t="s">
        <v>151</v>
      </c>
      <c r="B9" s="1"/>
      <c r="C9" s="1"/>
      <c r="D9" s="1"/>
      <c r="E9" s="1"/>
      <c r="F9" s="1"/>
      <c r="G9" s="1"/>
      <c r="H9" s="1"/>
      <c r="I9" s="1"/>
      <c r="J9" s="1"/>
      <c r="K9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F33E-BF1F-473C-8289-0F7D394AC83D}">
  <dimension ref="A1:B15"/>
  <sheetViews>
    <sheetView tabSelected="1" workbookViewId="0">
      <selection activeCell="D17" sqref="D17"/>
    </sheetView>
  </sheetViews>
  <sheetFormatPr defaultRowHeight="13.2" x14ac:dyDescent="0.25"/>
  <sheetData>
    <row r="1" spans="1:2" x14ac:dyDescent="0.25">
      <c r="A1" t="s">
        <v>148</v>
      </c>
      <c r="B1" t="s">
        <v>150</v>
      </c>
    </row>
    <row r="2" spans="1:2" x14ac:dyDescent="0.25">
      <c r="A2">
        <v>1981</v>
      </c>
      <c r="B2" s="72">
        <v>13.3</v>
      </c>
    </row>
    <row r="3" spans="1:2" x14ac:dyDescent="0.25">
      <c r="A3">
        <v>1982</v>
      </c>
      <c r="B3" s="72">
        <v>16.399999999999999</v>
      </c>
    </row>
    <row r="4" spans="1:2" x14ac:dyDescent="0.25">
      <c r="A4">
        <v>1983</v>
      </c>
      <c r="B4" s="72">
        <v>20.8</v>
      </c>
    </row>
    <row r="5" spans="1:2" x14ac:dyDescent="0.25">
      <c r="A5">
        <v>1984</v>
      </c>
      <c r="B5" s="72">
        <v>24.6</v>
      </c>
    </row>
    <row r="6" spans="1:2" x14ac:dyDescent="0.25">
      <c r="A6">
        <v>1985</v>
      </c>
      <c r="B6" s="72">
        <v>28.5</v>
      </c>
    </row>
    <row r="7" spans="1:2" x14ac:dyDescent="0.25">
      <c r="A7">
        <v>1986</v>
      </c>
      <c r="B7" s="72">
        <v>13.3</v>
      </c>
    </row>
    <row r="8" spans="1:2" x14ac:dyDescent="0.25">
      <c r="A8">
        <v>1987</v>
      </c>
      <c r="B8" s="72">
        <v>32.299999999999997</v>
      </c>
    </row>
    <row r="9" spans="1:2" x14ac:dyDescent="0.25">
      <c r="A9">
        <v>1988</v>
      </c>
      <c r="B9" s="72">
        <v>52.9</v>
      </c>
    </row>
    <row r="10" spans="1:2" x14ac:dyDescent="0.25">
      <c r="A10">
        <v>1989</v>
      </c>
      <c r="B10" s="72">
        <v>83</v>
      </c>
    </row>
    <row r="11" spans="1:2" x14ac:dyDescent="0.25">
      <c r="A11">
        <v>1990</v>
      </c>
      <c r="B11" s="72">
        <v>29.6</v>
      </c>
    </row>
    <row r="12" spans="1:2" x14ac:dyDescent="0.25">
      <c r="A12">
        <v>1991</v>
      </c>
      <c r="B12" s="72">
        <v>26.8</v>
      </c>
    </row>
    <row r="13" spans="1:2" x14ac:dyDescent="0.25">
      <c r="A13">
        <v>1992</v>
      </c>
      <c r="B13" s="72">
        <v>45.8</v>
      </c>
    </row>
    <row r="14" spans="1:2" x14ac:dyDescent="0.25">
      <c r="A14">
        <v>1993</v>
      </c>
      <c r="B14" s="72">
        <v>64.7</v>
      </c>
    </row>
    <row r="15" spans="1:2" x14ac:dyDescent="0.25">
      <c r="A15">
        <v>1994</v>
      </c>
      <c r="B15" s="72">
        <v>24.7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workbookViewId="0">
      <selection activeCell="O14" sqref="O14:O18"/>
    </sheetView>
  </sheetViews>
  <sheetFormatPr defaultRowHeight="13.2" x14ac:dyDescent="0.25"/>
  <cols>
    <col min="1" max="1" width="15.33203125" customWidth="1"/>
    <col min="2" max="2" width="4.6640625" customWidth="1"/>
    <col min="3" max="3" width="6.88671875" customWidth="1"/>
    <col min="4" max="12" width="6.5546875" customWidth="1"/>
    <col min="13" max="13" width="7.44140625" bestFit="1" customWidth="1"/>
  </cols>
  <sheetData>
    <row r="1" spans="1:13" ht="13.8" thickBot="1" x14ac:dyDescent="0.3">
      <c r="A1" s="21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"/>
    </row>
    <row r="2" spans="1:13" ht="13.8" thickBot="1" x14ac:dyDescent="0.3">
      <c r="A2" s="9" t="s">
        <v>11</v>
      </c>
      <c r="B2" s="9"/>
      <c r="C2" s="9">
        <v>1991</v>
      </c>
      <c r="D2" s="9">
        <v>1992</v>
      </c>
      <c r="E2" s="9">
        <v>1993</v>
      </c>
      <c r="F2" s="9">
        <v>1994</v>
      </c>
      <c r="G2" s="9">
        <v>1995</v>
      </c>
      <c r="H2" s="9">
        <v>1996</v>
      </c>
      <c r="I2" s="9">
        <v>1997</v>
      </c>
      <c r="J2" s="9">
        <v>1998</v>
      </c>
      <c r="K2" s="9">
        <v>1999</v>
      </c>
      <c r="L2" s="9">
        <v>2000</v>
      </c>
      <c r="M2" s="15" t="s">
        <v>25</v>
      </c>
    </row>
    <row r="3" spans="1:13" x14ac:dyDescent="0.25">
      <c r="A3" s="10" t="s">
        <v>12</v>
      </c>
      <c r="B3" s="10"/>
      <c r="C3" s="16">
        <f>SUM(C4:C11)</f>
        <v>1988</v>
      </c>
      <c r="D3" s="16">
        <f t="shared" ref="D3:L3" si="0">SUM(D4:D11)</f>
        <v>3383</v>
      </c>
      <c r="E3" s="16">
        <f t="shared" si="0"/>
        <v>4188</v>
      </c>
      <c r="F3" s="16">
        <f t="shared" si="0"/>
        <v>2314</v>
      </c>
      <c r="G3" s="16">
        <f t="shared" si="0"/>
        <v>1628</v>
      </c>
      <c r="H3" s="16">
        <f t="shared" si="0"/>
        <v>4749</v>
      </c>
      <c r="I3" s="16">
        <f t="shared" si="0"/>
        <v>12558</v>
      </c>
      <c r="J3" s="16">
        <f t="shared" si="0"/>
        <v>26606</v>
      </c>
      <c r="K3" s="16">
        <f t="shared" si="0"/>
        <v>554</v>
      </c>
      <c r="L3" s="16">
        <f t="shared" si="0"/>
        <v>7670</v>
      </c>
      <c r="M3" s="16">
        <f>SUM(C3:L3)</f>
        <v>65638</v>
      </c>
    </row>
    <row r="4" spans="1:13" x14ac:dyDescent="0.25">
      <c r="A4" s="10" t="s">
        <v>13</v>
      </c>
      <c r="B4" s="10"/>
      <c r="C4" s="16">
        <v>1843</v>
      </c>
      <c r="D4" s="16">
        <v>1639</v>
      </c>
      <c r="E4" s="16">
        <v>3788</v>
      </c>
      <c r="F4" s="16">
        <v>917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f>SUM(C4:L4)</f>
        <v>8187</v>
      </c>
    </row>
    <row r="5" spans="1:13" x14ac:dyDescent="0.25">
      <c r="A5" s="10" t="s">
        <v>14</v>
      </c>
      <c r="B5" s="10"/>
      <c r="C5" s="16">
        <v>0</v>
      </c>
      <c r="D5" s="16">
        <v>1477</v>
      </c>
      <c r="E5" s="16">
        <v>174</v>
      </c>
      <c r="F5" s="16">
        <v>528</v>
      </c>
      <c r="G5" s="16">
        <v>1226</v>
      </c>
      <c r="H5" s="16">
        <v>296</v>
      </c>
      <c r="I5" s="16">
        <v>0</v>
      </c>
      <c r="J5" s="16">
        <v>0</v>
      </c>
      <c r="K5" s="16">
        <v>0</v>
      </c>
      <c r="L5" s="16">
        <v>0</v>
      </c>
      <c r="M5" s="16">
        <f t="shared" ref="M5:M21" si="1">SUM(C5:L5)</f>
        <v>3701</v>
      </c>
    </row>
    <row r="6" spans="1:13" x14ac:dyDescent="0.25">
      <c r="A6" s="10" t="s">
        <v>15</v>
      </c>
      <c r="B6" s="10"/>
      <c r="C6" s="16">
        <v>0</v>
      </c>
      <c r="D6" s="16">
        <v>255</v>
      </c>
      <c r="E6" s="16">
        <v>226</v>
      </c>
      <c r="F6" s="16">
        <v>13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f t="shared" si="1"/>
        <v>494</v>
      </c>
    </row>
    <row r="7" spans="1:13" x14ac:dyDescent="0.25">
      <c r="A7" s="10" t="s">
        <v>26</v>
      </c>
      <c r="B7" s="10"/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6858</v>
      </c>
      <c r="J7" s="16">
        <v>0</v>
      </c>
      <c r="K7" s="16">
        <v>0</v>
      </c>
      <c r="L7" s="16">
        <v>0</v>
      </c>
      <c r="M7" s="16">
        <f t="shared" si="1"/>
        <v>6858</v>
      </c>
    </row>
    <row r="8" spans="1:13" x14ac:dyDescent="0.25">
      <c r="A8" s="10" t="s">
        <v>16</v>
      </c>
      <c r="B8" s="10"/>
      <c r="C8" s="16">
        <v>0</v>
      </c>
      <c r="D8" s="16">
        <v>0</v>
      </c>
      <c r="E8" s="16">
        <v>0</v>
      </c>
      <c r="F8" s="16">
        <v>0</v>
      </c>
      <c r="G8" s="16">
        <v>402</v>
      </c>
      <c r="H8" s="16">
        <v>2943</v>
      </c>
      <c r="I8" s="16">
        <v>270</v>
      </c>
      <c r="J8" s="16">
        <v>1882</v>
      </c>
      <c r="K8" s="16">
        <v>1</v>
      </c>
      <c r="L8" s="16">
        <v>0</v>
      </c>
      <c r="M8" s="16">
        <f t="shared" si="1"/>
        <v>5498</v>
      </c>
    </row>
    <row r="9" spans="1:13" x14ac:dyDescent="0.25">
      <c r="A9" s="17" t="s">
        <v>17</v>
      </c>
      <c r="B9" s="10"/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4734</v>
      </c>
      <c r="J9" s="16">
        <v>23948</v>
      </c>
      <c r="K9" s="16">
        <v>421</v>
      </c>
      <c r="L9" s="16">
        <v>0</v>
      </c>
      <c r="M9" s="16">
        <f t="shared" si="1"/>
        <v>29103</v>
      </c>
    </row>
    <row r="10" spans="1:13" x14ac:dyDescent="0.25">
      <c r="A10" s="10" t="s">
        <v>18</v>
      </c>
      <c r="B10" s="10"/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240</v>
      </c>
      <c r="J10" s="16">
        <v>0</v>
      </c>
      <c r="K10" s="16">
        <v>0</v>
      </c>
      <c r="L10" s="16">
        <v>3604</v>
      </c>
      <c r="M10" s="16">
        <f t="shared" si="1"/>
        <v>3844</v>
      </c>
    </row>
    <row r="11" spans="1:13" x14ac:dyDescent="0.25">
      <c r="A11" s="10" t="s">
        <v>19</v>
      </c>
      <c r="B11" s="10"/>
      <c r="C11" s="16">
        <v>145</v>
      </c>
      <c r="D11" s="16">
        <v>12</v>
      </c>
      <c r="E11" s="16">
        <v>0</v>
      </c>
      <c r="F11" s="16">
        <v>856</v>
      </c>
      <c r="G11" s="16">
        <v>0</v>
      </c>
      <c r="H11" s="16">
        <v>1510</v>
      </c>
      <c r="I11" s="16">
        <v>456</v>
      </c>
      <c r="J11" s="16">
        <v>776</v>
      </c>
      <c r="K11" s="16">
        <v>132</v>
      </c>
      <c r="L11" s="16">
        <v>4066</v>
      </c>
      <c r="M11" s="16">
        <f t="shared" si="1"/>
        <v>7953</v>
      </c>
    </row>
    <row r="12" spans="1:13" x14ac:dyDescent="0.25">
      <c r="A12" s="10"/>
      <c r="B12" s="1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 t="s">
        <v>0</v>
      </c>
    </row>
    <row r="13" spans="1:13" x14ac:dyDescent="0.25">
      <c r="A13" s="10" t="s">
        <v>20</v>
      </c>
      <c r="B13" s="10"/>
      <c r="C13" s="16">
        <f>SUM(C14:C17)</f>
        <v>0</v>
      </c>
      <c r="D13" s="16">
        <f t="shared" ref="D13:L13" si="2">SUM(D14:D17)</f>
        <v>0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1770</v>
      </c>
      <c r="I13" s="16">
        <f t="shared" si="2"/>
        <v>15117</v>
      </c>
      <c r="J13" s="16">
        <f t="shared" si="2"/>
        <v>10858</v>
      </c>
      <c r="K13" s="16">
        <f t="shared" si="2"/>
        <v>3887</v>
      </c>
      <c r="L13" s="16">
        <f t="shared" si="2"/>
        <v>3041</v>
      </c>
      <c r="M13" s="16">
        <f t="shared" si="1"/>
        <v>34673</v>
      </c>
    </row>
    <row r="14" spans="1:13" x14ac:dyDescent="0.25">
      <c r="A14" s="10" t="s">
        <v>16</v>
      </c>
      <c r="B14" s="10"/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1066</v>
      </c>
      <c r="I14" s="16">
        <v>13430</v>
      </c>
      <c r="J14" s="16">
        <v>7817</v>
      </c>
      <c r="K14" s="16">
        <v>2520</v>
      </c>
      <c r="L14" s="16">
        <v>1977</v>
      </c>
      <c r="M14" s="16">
        <f t="shared" si="1"/>
        <v>26810</v>
      </c>
    </row>
    <row r="15" spans="1:13" x14ac:dyDescent="0.25">
      <c r="A15" s="17" t="s">
        <v>17</v>
      </c>
      <c r="B15" s="10"/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679</v>
      </c>
      <c r="I15" s="16">
        <v>0</v>
      </c>
      <c r="J15" s="16">
        <v>1840</v>
      </c>
      <c r="K15" s="16">
        <v>0</v>
      </c>
      <c r="L15" s="16">
        <v>0</v>
      </c>
      <c r="M15" s="16">
        <f t="shared" si="1"/>
        <v>2519</v>
      </c>
    </row>
    <row r="16" spans="1:13" x14ac:dyDescent="0.25">
      <c r="A16" s="10" t="s">
        <v>18</v>
      </c>
      <c r="B16" s="10"/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474</v>
      </c>
      <c r="J16" s="16">
        <v>647</v>
      </c>
      <c r="K16" s="16">
        <v>148</v>
      </c>
      <c r="L16" s="16">
        <v>660</v>
      </c>
      <c r="M16" s="16">
        <f t="shared" si="1"/>
        <v>1929</v>
      </c>
    </row>
    <row r="17" spans="1:13" x14ac:dyDescent="0.25">
      <c r="A17" s="10" t="s">
        <v>21</v>
      </c>
      <c r="B17" s="10"/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25</v>
      </c>
      <c r="I17" s="16">
        <v>1213</v>
      </c>
      <c r="J17" s="16">
        <v>554</v>
      </c>
      <c r="K17" s="16">
        <v>1219</v>
      </c>
      <c r="L17" s="16">
        <v>404</v>
      </c>
      <c r="M17" s="16">
        <f t="shared" si="1"/>
        <v>3415</v>
      </c>
    </row>
    <row r="18" spans="1:13" ht="13.8" thickBot="1" x14ac:dyDescent="0.3">
      <c r="A18" s="12"/>
      <c r="B18" s="1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 t="s">
        <v>0</v>
      </c>
    </row>
    <row r="19" spans="1:13" ht="13.8" thickBot="1" x14ac:dyDescent="0.3">
      <c r="A19" s="9" t="s">
        <v>1</v>
      </c>
      <c r="B19" s="9"/>
      <c r="C19" s="19">
        <f>C3+C13</f>
        <v>1988</v>
      </c>
      <c r="D19" s="19">
        <f t="shared" ref="D19:L19" si="3">D3+D13</f>
        <v>3383</v>
      </c>
      <c r="E19" s="19">
        <f t="shared" si="3"/>
        <v>4188</v>
      </c>
      <c r="F19" s="19">
        <f t="shared" si="3"/>
        <v>2314</v>
      </c>
      <c r="G19" s="19">
        <f t="shared" si="3"/>
        <v>1628</v>
      </c>
      <c r="H19" s="19">
        <f t="shared" si="3"/>
        <v>6519</v>
      </c>
      <c r="I19" s="19">
        <f t="shared" si="3"/>
        <v>27675</v>
      </c>
      <c r="J19" s="19">
        <f t="shared" si="3"/>
        <v>37464</v>
      </c>
      <c r="K19" s="19">
        <f t="shared" si="3"/>
        <v>4441</v>
      </c>
      <c r="L19" s="19">
        <f t="shared" si="3"/>
        <v>10711</v>
      </c>
      <c r="M19" s="19">
        <f t="shared" si="1"/>
        <v>100311</v>
      </c>
    </row>
    <row r="20" spans="1:13" x14ac:dyDescent="0.25">
      <c r="A20" s="10" t="s">
        <v>27</v>
      </c>
      <c r="B20" s="10"/>
      <c r="C20" s="16">
        <v>1614</v>
      </c>
      <c r="D20" s="16">
        <v>2401</v>
      </c>
      <c r="E20" s="16">
        <v>2627</v>
      </c>
      <c r="F20" s="16">
        <v>1965</v>
      </c>
      <c r="G20" s="16">
        <v>1004</v>
      </c>
      <c r="H20" s="16">
        <v>5485</v>
      </c>
      <c r="I20" s="16">
        <v>22617</v>
      </c>
      <c r="J20" s="16">
        <v>30897</v>
      </c>
      <c r="K20" s="16">
        <v>3203</v>
      </c>
      <c r="L20" s="16">
        <v>10422</v>
      </c>
      <c r="M20" s="16">
        <f t="shared" si="1"/>
        <v>82235</v>
      </c>
    </row>
    <row r="21" spans="1:13" ht="13.8" thickBot="1" x14ac:dyDescent="0.3">
      <c r="A21" s="20" t="s">
        <v>22</v>
      </c>
      <c r="B21" s="12"/>
      <c r="C21" s="18">
        <f>C19-C20</f>
        <v>374</v>
      </c>
      <c r="D21" s="18">
        <f t="shared" ref="D21:L21" si="4">D19-D20</f>
        <v>982</v>
      </c>
      <c r="E21" s="18">
        <f t="shared" si="4"/>
        <v>1561</v>
      </c>
      <c r="F21" s="18">
        <f t="shared" si="4"/>
        <v>349</v>
      </c>
      <c r="G21" s="18">
        <f t="shared" si="4"/>
        <v>624</v>
      </c>
      <c r="H21" s="18">
        <f t="shared" si="4"/>
        <v>1034</v>
      </c>
      <c r="I21" s="18">
        <f t="shared" si="4"/>
        <v>5058</v>
      </c>
      <c r="J21" s="18">
        <f t="shared" si="4"/>
        <v>6567</v>
      </c>
      <c r="K21" s="18">
        <f t="shared" si="4"/>
        <v>1238</v>
      </c>
      <c r="L21" s="18">
        <f t="shared" si="4"/>
        <v>289</v>
      </c>
      <c r="M21" s="18">
        <f t="shared" si="1"/>
        <v>18076</v>
      </c>
    </row>
    <row r="22" spans="1:13" x14ac:dyDescent="0.25">
      <c r="A22" s="10" t="s">
        <v>23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"/>
    </row>
    <row r="23" spans="1:13" x14ac:dyDescent="0.25">
      <c r="A23" s="10" t="s">
        <v>28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"/>
    </row>
    <row r="24" spans="1:13" x14ac:dyDescent="0.25">
      <c r="A24" s="10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D3499-4B91-4492-87AF-7520B3CAAE33}">
  <dimension ref="A1:L10"/>
  <sheetViews>
    <sheetView showGridLines="0" workbookViewId="0">
      <selection activeCell="N17" sqref="N17"/>
    </sheetView>
  </sheetViews>
  <sheetFormatPr defaultRowHeight="13.2" x14ac:dyDescent="0.25"/>
  <cols>
    <col min="2" max="11" width="7.6640625" customWidth="1"/>
    <col min="12" max="12" width="7.5546875" customWidth="1"/>
  </cols>
  <sheetData>
    <row r="1" spans="1:12" ht="13.8" thickBot="1" x14ac:dyDescent="0.3">
      <c r="A1" s="8" t="s">
        <v>165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ht="13.8" thickBot="1" x14ac:dyDescent="0.3">
      <c r="A2" s="22" t="s">
        <v>2</v>
      </c>
      <c r="B2" s="15" t="s">
        <v>49</v>
      </c>
      <c r="C2" s="15" t="s">
        <v>39</v>
      </c>
      <c r="D2" s="15" t="s">
        <v>40</v>
      </c>
      <c r="E2" s="15" t="s">
        <v>41</v>
      </c>
      <c r="F2" s="15" t="s">
        <v>42</v>
      </c>
      <c r="G2" s="15" t="s">
        <v>43</v>
      </c>
      <c r="H2" s="15" t="s">
        <v>44</v>
      </c>
      <c r="I2" s="15" t="s">
        <v>45</v>
      </c>
      <c r="J2" s="15">
        <v>2023</v>
      </c>
      <c r="K2" s="15" t="s">
        <v>46</v>
      </c>
      <c r="L2" s="1"/>
    </row>
    <row r="3" spans="1:12" x14ac:dyDescent="0.25">
      <c r="A3" s="14" t="s">
        <v>50</v>
      </c>
      <c r="B3" s="10">
        <v>14.4</v>
      </c>
      <c r="C3" s="23">
        <v>-1</v>
      </c>
      <c r="D3" s="23">
        <v>4.4000000000000004</v>
      </c>
      <c r="E3" s="23">
        <v>1.3</v>
      </c>
      <c r="F3" s="23">
        <v>4.0999999999999996</v>
      </c>
      <c r="G3" s="23">
        <v>-0.6</v>
      </c>
      <c r="H3" s="23">
        <v>1.5</v>
      </c>
      <c r="I3" s="23">
        <v>-4.0999999999999996</v>
      </c>
      <c r="J3" s="23">
        <v>1.3</v>
      </c>
      <c r="K3" s="23">
        <v>2</v>
      </c>
      <c r="L3" s="1"/>
    </row>
    <row r="4" spans="1:12" x14ac:dyDescent="0.25">
      <c r="A4" s="14" t="s">
        <v>51</v>
      </c>
      <c r="B4" s="10">
        <v>16.899999999999999</v>
      </c>
      <c r="C4" s="23">
        <v>4.9000000000000004</v>
      </c>
      <c r="D4" s="23">
        <v>5</v>
      </c>
      <c r="E4" s="23">
        <v>7.5</v>
      </c>
      <c r="F4" s="23">
        <v>3.4</v>
      </c>
      <c r="G4" s="23">
        <v>3.3</v>
      </c>
      <c r="H4" s="23">
        <v>4.2</v>
      </c>
      <c r="I4" s="23">
        <v>0.4</v>
      </c>
      <c r="J4" s="23">
        <v>4.0999999999999996</v>
      </c>
      <c r="K4" s="23">
        <v>5.2</v>
      </c>
      <c r="L4" s="1"/>
    </row>
    <row r="5" spans="1:12" ht="13.8" thickBot="1" x14ac:dyDescent="0.3">
      <c r="A5" s="24" t="s">
        <v>52</v>
      </c>
      <c r="B5" s="12">
        <v>3.8</v>
      </c>
      <c r="C5" s="25">
        <v>9</v>
      </c>
      <c r="D5" s="25">
        <v>2.7</v>
      </c>
      <c r="E5" s="25">
        <v>5.0999999999999996</v>
      </c>
      <c r="F5" s="25">
        <v>8</v>
      </c>
      <c r="G5" s="25">
        <v>7.1</v>
      </c>
      <c r="H5" s="25">
        <v>-3.6</v>
      </c>
      <c r="I5" s="25">
        <v>1.6</v>
      </c>
      <c r="J5" s="25">
        <v>14.6</v>
      </c>
      <c r="K5" s="25">
        <v>4.5</v>
      </c>
      <c r="L5" s="1"/>
    </row>
    <row r="6" spans="1:12" ht="13.8" thickBot="1" x14ac:dyDescent="0.3">
      <c r="A6" s="24" t="s">
        <v>53</v>
      </c>
      <c r="B6" s="12">
        <v>11.7</v>
      </c>
      <c r="C6" s="12">
        <v>4.0999999999999996</v>
      </c>
      <c r="D6" s="25">
        <v>4.0999999999999996</v>
      </c>
      <c r="E6" s="25">
        <v>4.9000000000000004</v>
      </c>
      <c r="F6" s="25">
        <v>5.0999999999999996</v>
      </c>
      <c r="G6" s="25">
        <v>3.8</v>
      </c>
      <c r="H6" s="25">
        <v>0.6</v>
      </c>
      <c r="I6" s="25">
        <v>-0.1</v>
      </c>
      <c r="J6" s="25">
        <v>7.5</v>
      </c>
      <c r="K6" s="25">
        <v>4.0999999999999996</v>
      </c>
      <c r="L6" s="1"/>
    </row>
    <row r="7" spans="1:12" ht="13.8" thickBot="1" x14ac:dyDescent="0.3">
      <c r="A7" s="24" t="s">
        <v>54</v>
      </c>
      <c r="B7" s="12">
        <v>3.4</v>
      </c>
      <c r="C7" s="12">
        <v>2.5</v>
      </c>
      <c r="D7" s="12">
        <v>2.2999999999999998</v>
      </c>
      <c r="E7" s="12">
        <v>3.5</v>
      </c>
      <c r="F7" s="12">
        <v>4.5999999999999996</v>
      </c>
      <c r="G7" s="25">
        <v>2.2999999999999998</v>
      </c>
      <c r="H7" s="25">
        <v>-1</v>
      </c>
      <c r="I7" s="12">
        <v>1.4</v>
      </c>
      <c r="J7" s="25">
        <v>3.2</v>
      </c>
      <c r="K7" s="25">
        <f>((((((1+B7/100)^3)*((1+C7/100)^4)*((1+D7/100)^4)*((1+E7/100)^4)*((1+F7/100)^4))*((1+G7/100)^4)*((1+H7/100)^4)*((1+I7/100)^4)))^(1/31)-1)*100</f>
        <v>2.3296251713449845</v>
      </c>
      <c r="L7" s="1"/>
    </row>
    <row r="8" spans="1:12" x14ac:dyDescent="0.25">
      <c r="A8" s="14" t="s">
        <v>166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4" t="s">
        <v>152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4" t="s">
        <v>167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95aee72d-2f82-48e1-9078-193c2d8a0bda}" enabled="1" method="Standard" siteId="{7e2324c6-6925-427e-b56d-4e6eda167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</vt:i4>
      </vt:variant>
    </vt:vector>
  </HeadingPairs>
  <TitlesOfParts>
    <vt:vector size="16" baseType="lpstr">
      <vt:lpstr>Apêndice 1</vt:lpstr>
      <vt:lpstr>Apêndice 2</vt:lpstr>
      <vt:lpstr>Apêndice 3</vt:lpstr>
      <vt:lpstr>Tabela 1.</vt:lpstr>
      <vt:lpstr>Tabela 2.</vt:lpstr>
      <vt:lpstr>Tabela 3.</vt:lpstr>
      <vt:lpstr>Gráfico 1.</vt:lpstr>
      <vt:lpstr>Tabela 4.</vt:lpstr>
      <vt:lpstr>Tabela 5.</vt:lpstr>
      <vt:lpstr>Tabela 6.</vt:lpstr>
      <vt:lpstr>Tabela 7.</vt:lpstr>
      <vt:lpstr>Tabela 8.</vt:lpstr>
      <vt:lpstr>Tabela 9.</vt:lpstr>
      <vt:lpstr>Gráfico 16</vt:lpstr>
      <vt:lpstr>'Apêndice 1'!Area_de_impressao</vt:lpstr>
      <vt:lpstr>'Apêndice 3'!Area_de_impressao</vt:lpstr>
    </vt:vector>
  </TitlesOfParts>
  <Company>DIMAC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IPEA</dc:creator>
  <cp:lastModifiedBy>Guilherme Tinoco de Lima Horta</cp:lastModifiedBy>
  <cp:lastPrinted>2023-03-08T13:36:27Z</cp:lastPrinted>
  <dcterms:created xsi:type="dcterms:W3CDTF">2005-08-16T15:13:40Z</dcterms:created>
  <dcterms:modified xsi:type="dcterms:W3CDTF">2023-11-22T13:49:20Z</dcterms:modified>
</cp:coreProperties>
</file>